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hilario\Downloads\Mayo\"/>
    </mc:Choice>
  </mc:AlternateContent>
  <xr:revisionPtr revIDLastSave="0" documentId="13_ncr:1_{61C30BC0-7AC9-4BA8-89C2-EB4830A1C984}" xr6:coauthVersionLast="47" xr6:coauthVersionMax="47" xr10:uidLastSave="{00000000-0000-0000-0000-000000000000}"/>
  <bookViews>
    <workbookView xWindow="-120" yWindow="-120" windowWidth="29040" windowHeight="15840" xr2:uid="{D86234D8-AF90-4A70-82CD-437C6E541874}"/>
  </bookViews>
  <sheets>
    <sheet name="Aplicaciones Financieras May 24" sheetId="1" r:id="rId1"/>
    <sheet name="Formato Presentacion Mayo " sheetId="2" r:id="rId2"/>
  </sheets>
  <externalReferences>
    <externalReference r:id="rId3"/>
    <externalReference r:id="rId4"/>
  </externalReferences>
  <definedNames>
    <definedName name="_xlnm.Print_Area" localSheetId="0">'Aplicaciones Financieras May 24'!$A$1:$H$65</definedName>
    <definedName name="_xlnm.Print_Area" localSheetId="1">'Formato Presentacion Mayo '!$A$1:$E$63</definedName>
    <definedName name="_xlnm.Print_Titles" localSheetId="1">'Formato Presentacion Mayo 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2" l="1"/>
  <c r="E51" i="2"/>
  <c r="E50" i="2"/>
  <c r="E49" i="2"/>
  <c r="E48" i="2"/>
  <c r="E47" i="2"/>
  <c r="E46" i="2"/>
  <c r="E45" i="2"/>
  <c r="E44" i="2"/>
  <c r="D44" i="2"/>
  <c r="C44" i="2"/>
  <c r="E43" i="2"/>
  <c r="E42" i="2"/>
  <c r="E41" i="2"/>
  <c r="D41" i="2"/>
  <c r="C41" i="2"/>
  <c r="E40" i="2"/>
  <c r="E39" i="2" s="1"/>
  <c r="D39" i="2"/>
  <c r="C39" i="2"/>
  <c r="E38" i="2"/>
  <c r="E37" i="2"/>
  <c r="E36" i="2"/>
  <c r="E35" i="2"/>
  <c r="E34" i="2"/>
  <c r="E33" i="2"/>
  <c r="E32" i="2"/>
  <c r="E31" i="2"/>
  <c r="E30" i="2" s="1"/>
  <c r="D30" i="2"/>
  <c r="C30" i="2"/>
  <c r="E29" i="2"/>
  <c r="E28" i="2"/>
  <c r="E27" i="2"/>
  <c r="E26" i="2"/>
  <c r="E25" i="2"/>
  <c r="E24" i="2"/>
  <c r="E20" i="2" s="1"/>
  <c r="E23" i="2"/>
  <c r="E22" i="2"/>
  <c r="E21" i="2"/>
  <c r="D20" i="2"/>
  <c r="C20" i="2"/>
  <c r="E19" i="2"/>
  <c r="E18" i="2"/>
  <c r="E14" i="2" s="1"/>
  <c r="E17" i="2"/>
  <c r="E16" i="2"/>
  <c r="E15" i="2"/>
  <c r="D14" i="2"/>
  <c r="D13" i="2" s="1"/>
  <c r="C14" i="2"/>
  <c r="C13" i="2"/>
  <c r="B58" i="1"/>
  <c r="G57" i="1"/>
  <c r="F57" i="1"/>
  <c r="F56" i="1" s="1"/>
  <c r="E57" i="1"/>
  <c r="E56" i="1" s="1"/>
  <c r="D57" i="1"/>
  <c r="C57" i="1"/>
  <c r="H57" i="1" s="1"/>
  <c r="G56" i="1"/>
  <c r="D56" i="1"/>
  <c r="B56" i="1"/>
  <c r="F55" i="1"/>
  <c r="E55" i="1"/>
  <c r="H55" i="1" s="1"/>
  <c r="F54" i="1"/>
  <c r="E54" i="1"/>
  <c r="H54" i="1" s="1"/>
  <c r="F53" i="1"/>
  <c r="E53" i="1"/>
  <c r="H53" i="1" s="1"/>
  <c r="F52" i="1"/>
  <c r="F48" i="1" s="1"/>
  <c r="E52" i="1"/>
  <c r="H52" i="1" s="1"/>
  <c r="F51" i="1"/>
  <c r="E51" i="1"/>
  <c r="H51" i="1" s="1"/>
  <c r="F50" i="1"/>
  <c r="E50" i="1"/>
  <c r="H50" i="1" s="1"/>
  <c r="H49" i="1"/>
  <c r="F49" i="1"/>
  <c r="E49" i="1"/>
  <c r="D49" i="1"/>
  <c r="C49" i="1"/>
  <c r="C48" i="1" s="1"/>
  <c r="D48" i="1"/>
  <c r="B48" i="1"/>
  <c r="F47" i="1"/>
  <c r="E47" i="1"/>
  <c r="D47" i="1"/>
  <c r="H47" i="1" s="1"/>
  <c r="F46" i="1"/>
  <c r="F45" i="1" s="1"/>
  <c r="E46" i="1"/>
  <c r="D46" i="1"/>
  <c r="C46" i="1"/>
  <c r="C45" i="1" s="1"/>
  <c r="G45" i="1"/>
  <c r="E45" i="1"/>
  <c r="D45" i="1"/>
  <c r="B45" i="1"/>
  <c r="F44" i="1"/>
  <c r="F43" i="1" s="1"/>
  <c r="E44" i="1"/>
  <c r="E43" i="1" s="1"/>
  <c r="D44" i="1"/>
  <c r="H44" i="1" s="1"/>
  <c r="C44" i="1"/>
  <c r="C43" i="1"/>
  <c r="B43" i="1"/>
  <c r="F42" i="1"/>
  <c r="E42" i="1"/>
  <c r="H42" i="1" s="1"/>
  <c r="C42" i="1"/>
  <c r="F41" i="1"/>
  <c r="E41" i="1"/>
  <c r="C41" i="1"/>
  <c r="H41" i="1" s="1"/>
  <c r="F40" i="1"/>
  <c r="E40" i="1"/>
  <c r="H40" i="1" s="1"/>
  <c r="F39" i="1"/>
  <c r="E39" i="1"/>
  <c r="H39" i="1" s="1"/>
  <c r="F38" i="1"/>
  <c r="E38" i="1"/>
  <c r="H38" i="1" s="1"/>
  <c r="F37" i="1"/>
  <c r="H37" i="1" s="1"/>
  <c r="E37" i="1"/>
  <c r="F36" i="1"/>
  <c r="E36" i="1"/>
  <c r="H36" i="1" s="1"/>
  <c r="F35" i="1"/>
  <c r="F34" i="1" s="1"/>
  <c r="E35" i="1"/>
  <c r="C35" i="1"/>
  <c r="H35" i="1" s="1"/>
  <c r="G34" i="1"/>
  <c r="D34" i="1"/>
  <c r="B34" i="1"/>
  <c r="H33" i="1"/>
  <c r="F33" i="1"/>
  <c r="E33" i="1"/>
  <c r="F32" i="1"/>
  <c r="E32" i="1"/>
  <c r="C32" i="1"/>
  <c r="H32" i="1" s="1"/>
  <c r="F31" i="1"/>
  <c r="H31" i="1" s="1"/>
  <c r="E31" i="1"/>
  <c r="F30" i="1"/>
  <c r="E30" i="1"/>
  <c r="C30" i="1"/>
  <c r="H30" i="1" s="1"/>
  <c r="F29" i="1"/>
  <c r="E29" i="1"/>
  <c r="H29" i="1" s="1"/>
  <c r="F28" i="1"/>
  <c r="E28" i="1"/>
  <c r="C28" i="1"/>
  <c r="H28" i="1" s="1"/>
  <c r="F27" i="1"/>
  <c r="E27" i="1"/>
  <c r="C27" i="1"/>
  <c r="H27" i="1" s="1"/>
  <c r="F26" i="1"/>
  <c r="E26" i="1"/>
  <c r="E24" i="1" s="1"/>
  <c r="C26" i="1"/>
  <c r="H26" i="1" s="1"/>
  <c r="F25" i="1"/>
  <c r="F24" i="1" s="1"/>
  <c r="E25" i="1"/>
  <c r="C25" i="1"/>
  <c r="H25" i="1" s="1"/>
  <c r="G24" i="1"/>
  <c r="D24" i="1"/>
  <c r="B24" i="1"/>
  <c r="H23" i="1"/>
  <c r="F23" i="1"/>
  <c r="E23" i="1"/>
  <c r="D23" i="1"/>
  <c r="F22" i="1"/>
  <c r="E22" i="1"/>
  <c r="H22" i="1" s="1"/>
  <c r="D22" i="1"/>
  <c r="H21" i="1"/>
  <c r="F21" i="1"/>
  <c r="E21" i="1"/>
  <c r="D21" i="1"/>
  <c r="F20" i="1"/>
  <c r="E20" i="1"/>
  <c r="D20" i="1"/>
  <c r="C20" i="1"/>
  <c r="C18" i="1" s="1"/>
  <c r="F19" i="1"/>
  <c r="E19" i="1"/>
  <c r="E18" i="1" s="1"/>
  <c r="D19" i="1"/>
  <c r="H19" i="1" s="1"/>
  <c r="C19" i="1"/>
  <c r="G18" i="1"/>
  <c r="G58" i="1" s="1"/>
  <c r="F18" i="1"/>
  <c r="B18" i="1"/>
  <c r="H14" i="1"/>
  <c r="G13" i="1"/>
  <c r="G15" i="1" s="1"/>
  <c r="F13" i="1"/>
  <c r="F15" i="1" s="1"/>
  <c r="E13" i="1"/>
  <c r="E15" i="1" s="1"/>
  <c r="D13" i="1"/>
  <c r="D15" i="1" s="1"/>
  <c r="C13" i="1"/>
  <c r="B13" i="1"/>
  <c r="H12" i="1"/>
  <c r="H11" i="1"/>
  <c r="G10" i="1"/>
  <c r="F10" i="1"/>
  <c r="H10" i="1" s="1"/>
  <c r="E10" i="1"/>
  <c r="D10" i="1"/>
  <c r="C10" i="1"/>
  <c r="C15" i="1" s="1"/>
  <c r="B10" i="1"/>
  <c r="B15" i="1" s="1"/>
  <c r="E13" i="2" l="1"/>
  <c r="E58" i="1"/>
  <c r="F58" i="1"/>
  <c r="H15" i="1"/>
  <c r="H45" i="1"/>
  <c r="H46" i="1"/>
  <c r="E48" i="1"/>
  <c r="H48" i="1" s="1"/>
  <c r="C24" i="1"/>
  <c r="H24" i="1" s="1"/>
  <c r="C34" i="1"/>
  <c r="H13" i="1"/>
  <c r="H20" i="1"/>
  <c r="E34" i="1"/>
  <c r="C56" i="1"/>
  <c r="H56" i="1" s="1"/>
  <c r="D43" i="1"/>
  <c r="H43" i="1" s="1"/>
  <c r="D18" i="1"/>
  <c r="D58" i="1" l="1"/>
  <c r="H34" i="1"/>
  <c r="C58" i="1"/>
  <c r="H18" i="1"/>
  <c r="H58" i="1" s="1"/>
  <c r="J58" i="1" l="1"/>
</calcChain>
</file>

<file path=xl/sharedStrings.xml><?xml version="1.0" encoding="utf-8"?>
<sst xmlns="http://schemas.openxmlformats.org/spreadsheetml/2006/main" count="166" uniqueCount="165">
  <si>
    <t xml:space="preserve">                                         FONDO PATRIMONIAL DE LAS EMPRESAS REFORMADAS</t>
  </si>
  <si>
    <t xml:space="preserve">                                               Año 2024</t>
  </si>
  <si>
    <t xml:space="preserve">                                        Ejecución de Ingresos y Gastos y Aplicaciones Financieras </t>
  </si>
  <si>
    <t xml:space="preserve">Detalle </t>
  </si>
  <si>
    <t>Presupesto Aprobado</t>
  </si>
  <si>
    <t xml:space="preserve">Enero </t>
  </si>
  <si>
    <t>Febrero</t>
  </si>
  <si>
    <t>Marzo</t>
  </si>
  <si>
    <t>Abril</t>
  </si>
  <si>
    <t>Mayo</t>
  </si>
  <si>
    <t>Total</t>
  </si>
  <si>
    <t>1 - INGRESOS:</t>
  </si>
  <si>
    <t>1.6.1 Renta de la Propiedad</t>
  </si>
  <si>
    <t>1.6.1.1- Dividendos</t>
  </si>
  <si>
    <t>1.6.1.2- Intereses</t>
  </si>
  <si>
    <t>1.6.4 Otros Ingresos</t>
  </si>
  <si>
    <t>1.6.4.1- Otros Ingresos Diversos</t>
  </si>
  <si>
    <t>TOTAL INGRESOS</t>
  </si>
  <si>
    <t>2 - GASTOS:</t>
  </si>
  <si>
    <t>2.1-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</si>
  <si>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</si>
  <si>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</si>
  <si>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</si>
  <si>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</si>
  <si>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 xml:space="preserve">2.1.5 -Contribuciones a la Seguridad Social 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</si>
  <si>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</si>
  <si>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</si>
  <si>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</si>
  <si>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</si>
  <si>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</si>
  <si>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</si>
  <si>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</si>
  <si>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</si>
  <si>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incluídos en concep. Ant.</t>
  </si>
  <si>
    <t>2.2.9 - Otras Contrataciones de Servicios</t>
  </si>
  <si>
    <t>2.3 - MATERIALES Y SUMINISTROS</t>
  </si>
  <si>
    <t>2.3.1 - Alimentos y Bebidas para Personas</t>
  </si>
  <si>
    <t>2.3.2 - Textiles y Vestuarios</t>
  </si>
  <si>
    <t>2.3.3 - Productos de Papel, Cartón e Impresos</t>
  </si>
  <si>
    <t>2.3.4 - Productos Farmacéuticos</t>
  </si>
  <si>
    <t>2.3.5 - Productos de Caucho, Cuero y Plástico</t>
  </si>
  <si>
    <t>2.3.6 - Productos Minerales</t>
  </si>
  <si>
    <t>2.3.7 - Combutibles, Lubricantes</t>
  </si>
  <si>
    <t>2.3.9 - Productos y Útiles Varios</t>
  </si>
  <si>
    <t>2.4 - TRANSFERENCIAS CORRIENTES</t>
  </si>
  <si>
    <t>2.4.1 - Transferencias Corrientes S. Privado</t>
  </si>
  <si>
    <t>2.5 - TRANSFERENCIAS DE CAPITAL</t>
  </si>
  <si>
    <t>2.5.1 - Transferencias de Capital ASFL</t>
  </si>
  <si>
    <t>2.5.2 - Transferencias de Capital al Gobierno</t>
  </si>
  <si>
    <t>2.6 - BIENES MUEBLES, INTANGIBLES</t>
  </si>
  <si>
    <t>2.6.1 - Mobiliario y Equipo</t>
  </si>
  <si>
    <t>2.6.2 - Mobiliario y Equipo Educacional y Educativo</t>
  </si>
  <si>
    <t>2.6.4 - Vehículos y Equipos de Transporte</t>
  </si>
  <si>
    <t>2.6.5 - Maquinarias y Otros Equipos</t>
  </si>
  <si>
    <t>2.6.6 - Equipos de Defensa y Seguridad</t>
  </si>
  <si>
    <t>2.6.8 - Bienes Intangibles</t>
  </si>
  <si>
    <t>2.6.9 - Edif. Estructuras Obj. Valor</t>
  </si>
  <si>
    <t>2.7 - OBRAS</t>
  </si>
  <si>
    <t>2.7.1 - Obras en Edificaciones</t>
  </si>
  <si>
    <t>Total Gastos</t>
  </si>
  <si>
    <t xml:space="preserve">                               </t>
  </si>
  <si>
    <t xml:space="preserve">                       </t>
  </si>
  <si>
    <t xml:space="preserve">          </t>
  </si>
  <si>
    <t xml:space="preserve">        </t>
  </si>
  <si>
    <t xml:space="preserve">                     Claudio Marte</t>
  </si>
  <si>
    <r>
      <t xml:space="preserve">           </t>
    </r>
    <r>
      <rPr>
        <b/>
        <sz val="11"/>
        <color theme="1"/>
        <rFont val="Museo Sans 100"/>
        <family val="3"/>
      </rPr>
      <t xml:space="preserve">      Marleny Medrano</t>
    </r>
  </si>
  <si>
    <t xml:space="preserve">           Encargado División Presupuesto</t>
  </si>
  <si>
    <t xml:space="preserve">    Directora Administrativa y Financiera</t>
  </si>
  <si>
    <t xml:space="preserve">                                              </t>
  </si>
  <si>
    <r>
      <rPr>
        <b/>
        <sz val="11"/>
        <color theme="1"/>
        <rFont val="Museo Sans 100"/>
        <family val="3"/>
      </rPr>
      <t xml:space="preserve">            José E. Florentino</t>
    </r>
    <r>
      <rPr>
        <sz val="11"/>
        <color theme="1"/>
        <rFont val="Museo Sans 100"/>
        <family val="3"/>
      </rPr>
      <t xml:space="preserve">    </t>
    </r>
  </si>
  <si>
    <r>
      <t xml:space="preserve">                </t>
    </r>
    <r>
      <rPr>
        <b/>
        <sz val="14"/>
        <color theme="1"/>
        <rFont val="Museo Sans 100"/>
        <family val="3"/>
      </rPr>
      <t xml:space="preserve">      Presidente</t>
    </r>
  </si>
  <si>
    <t>Fondo Patrimonial de las Empresas Reformadas</t>
  </si>
  <si>
    <t>Reporte de Ejecución Presupuestaria del 1 al 31 de Mayo</t>
  </si>
  <si>
    <t>Año 2024</t>
  </si>
  <si>
    <t>En RD$</t>
  </si>
  <si>
    <t>No. Cta.</t>
  </si>
  <si>
    <t>Concepto de Cuenta</t>
  </si>
  <si>
    <t>Presupuesto Aprob.</t>
  </si>
  <si>
    <t>Presup. Modificado</t>
  </si>
  <si>
    <t>2</t>
  </si>
  <si>
    <t>Gastos</t>
  </si>
  <si>
    <t>2.1</t>
  </si>
  <si>
    <t>Remuneraciones y Contribuciones</t>
  </si>
  <si>
    <t>2.1.1</t>
  </si>
  <si>
    <t>Remuneraciones</t>
  </si>
  <si>
    <t>2.1.2</t>
  </si>
  <si>
    <t>Sobresueldos</t>
  </si>
  <si>
    <t>2.1.3</t>
  </si>
  <si>
    <t xml:space="preserve">Dietas y Gastos de Representación </t>
  </si>
  <si>
    <t>2.1.4</t>
  </si>
  <si>
    <t>Gratificaciones y Bonificaciones</t>
  </si>
  <si>
    <t>2.1.5</t>
  </si>
  <si>
    <t>Contribuciones a la Seguridad Social</t>
  </si>
  <si>
    <t>2.2</t>
  </si>
  <si>
    <t>Contratación de Servicios</t>
  </si>
  <si>
    <t>2.2.1</t>
  </si>
  <si>
    <t>Servicios Básicos</t>
  </si>
  <si>
    <t>2.2.2</t>
  </si>
  <si>
    <t>Publicidad, Impresión y Encuadernación</t>
  </si>
  <si>
    <t>2.2.3</t>
  </si>
  <si>
    <t xml:space="preserve">Viáticos </t>
  </si>
  <si>
    <t>2.2.4</t>
  </si>
  <si>
    <t>Transporte y Almacenaje</t>
  </si>
  <si>
    <t>2.2.5</t>
  </si>
  <si>
    <t>Alquileres</t>
  </si>
  <si>
    <t>2.2.6</t>
  </si>
  <si>
    <t>Seguros</t>
  </si>
  <si>
    <t>2.2.7</t>
  </si>
  <si>
    <t>Reparaciones e instalaciones</t>
  </si>
  <si>
    <t>2.2.8</t>
  </si>
  <si>
    <t>Otros servicios</t>
  </si>
  <si>
    <t>2.2.9</t>
  </si>
  <si>
    <t xml:space="preserve">Otras contrataciones de servicios </t>
  </si>
  <si>
    <t>2.3</t>
  </si>
  <si>
    <t>Materiales y Suministros</t>
  </si>
  <si>
    <t>2.3.1</t>
  </si>
  <si>
    <t>Alimentos y bebidas para personas</t>
  </si>
  <si>
    <t>2.3.2</t>
  </si>
  <si>
    <t>Textiles y Vestuarios</t>
  </si>
  <si>
    <t>2.3.3</t>
  </si>
  <si>
    <t>Productos de Papel, Cartón e Impresos</t>
  </si>
  <si>
    <t>2.3.4</t>
  </si>
  <si>
    <t>Productos Farmacéuticos</t>
  </si>
  <si>
    <t>2.3.5</t>
  </si>
  <si>
    <t>Productos de Cuero, Caucho y Plástico</t>
  </si>
  <si>
    <t>2.3.6</t>
  </si>
  <si>
    <t>Productos Minerales, Metálicos y no Metálicos</t>
  </si>
  <si>
    <t>2.3.7</t>
  </si>
  <si>
    <t>Combustibles y Lubricantes</t>
  </si>
  <si>
    <t>2.3.9</t>
  </si>
  <si>
    <t>Productos y Útiles Varios</t>
  </si>
  <si>
    <t>2.4</t>
  </si>
  <si>
    <t>Transferencias corrientes</t>
  </si>
  <si>
    <t>2.4.1</t>
  </si>
  <si>
    <t>Transferencias corrientes al Sector Privado</t>
  </si>
  <si>
    <t>2.5</t>
  </si>
  <si>
    <t>Transferencia de Capital</t>
  </si>
  <si>
    <t>2.5.1</t>
  </si>
  <si>
    <t>Transferencias de Capital a Asociaciones Privadas SFL</t>
  </si>
  <si>
    <t>2.5.2</t>
  </si>
  <si>
    <t>Transferencia a Gobierno Central</t>
  </si>
  <si>
    <t>2.6</t>
  </si>
  <si>
    <t>Bienes muebles, inmuebles e intangibles</t>
  </si>
  <si>
    <t>2.6.1</t>
  </si>
  <si>
    <t>Mobiliario y Equipo</t>
  </si>
  <si>
    <t>2.6.2</t>
  </si>
  <si>
    <t>Mobiliario y Equipo educacional y recreativo</t>
  </si>
  <si>
    <t>2.6.4</t>
  </si>
  <si>
    <t>Vehículos y Equipos de Transp. Tracción y Elevación</t>
  </si>
  <si>
    <t>2.6.5</t>
  </si>
  <si>
    <t>Maquinaria y otros Equipos</t>
  </si>
  <si>
    <t>2.6.6</t>
  </si>
  <si>
    <t>Equipos de defensa y seguridad</t>
  </si>
  <si>
    <t>2.6.8</t>
  </si>
  <si>
    <t>Bienes Intangibles</t>
  </si>
  <si>
    <t>2.6.9</t>
  </si>
  <si>
    <t>Edificios Estructuras tierras</t>
  </si>
  <si>
    <t>2.7</t>
  </si>
  <si>
    <t>Obras</t>
  </si>
  <si>
    <t>Claudio Marte</t>
  </si>
  <si>
    <t>Marleny Medrano</t>
  </si>
  <si>
    <t xml:space="preserve">  Encargado Presupuesto</t>
  </si>
  <si>
    <t>Directora Administrativa Financiera</t>
  </si>
  <si>
    <t>José E. Florentino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</si>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</sst>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0" x14ac:knownFonts="1">
    <font>
      <sz val="10"/>
      <name val="Arial"/>
    </font>
    <font>
      <b/>
      <sz val="12"/>
      <name val="Museo Sans 100"/>
      <family val="3"/>
    </font>
    <font>
      <sz val="11"/>
      <color theme="1"/>
      <name val="Museo Sans 100"/>
      <family val="3"/>
    </font>
    <font>
      <b/>
      <sz val="12"/>
      <color theme="1"/>
      <name val="Museo Sans 100"/>
      <family val="3"/>
    </font>
    <font>
      <b/>
      <sz val="11"/>
      <color theme="1"/>
      <name val="Museo Sans 100"/>
      <family val="3"/>
    </font>
    <font>
      <b/>
      <sz val="9"/>
      <color theme="1"/>
      <name val="Museo Sans 100"/>
      <family val="3"/>
    </font>
    <font>
      <sz val="10"/>
      <name val="Arial"/>
      <family val="2"/>
    </font>
    <font>
      <sz val="12"/>
      <color theme="1"/>
      <name val="Museo Sans 100"/>
      <family val="3"/>
    </font>
    <font>
      <b/>
      <sz val="10"/>
      <color theme="1"/>
      <name val="Museo Sans 100"/>
      <family val="3"/>
    </font>
    <font>
      <b/>
      <sz val="11"/>
      <name val="Museo Sans 100"/>
      <family val="3"/>
    </font>
    <font>
      <sz val="9"/>
      <color theme="1"/>
      <name val="Museo Sans 100"/>
      <family val="3"/>
    </font>
    <font>
      <sz val="10"/>
      <color theme="1"/>
      <name val="Museo Sans 100"/>
      <family val="3"/>
    </font>
    <font>
      <sz val="10"/>
      <color rgb="FFFF0000"/>
      <name val="Museo Sans 100"/>
      <family val="3"/>
    </font>
    <font>
      <b/>
      <sz val="14"/>
      <color theme="1"/>
      <name val="Museo Sans 100"/>
      <family val="3"/>
    </font>
    <font>
      <sz val="10"/>
      <name val="Museo Sans 100"/>
      <family val="3"/>
    </font>
    <font>
      <b/>
      <sz val="11"/>
      <color rgb="FFFF0000"/>
      <name val="Museo Sans 100"/>
      <family val="3"/>
    </font>
    <font>
      <b/>
      <sz val="10"/>
      <name val="Museo Sans 100"/>
      <family val="3"/>
    </font>
    <font>
      <sz val="11"/>
      <color rgb="FFFF0000"/>
      <name val="Museo Sans 100"/>
      <family val="3"/>
    </font>
    <font>
      <b/>
      <sz val="9"/>
      <name val="Museo Sans 100"/>
      <family val="3"/>
    </font>
    <font>
      <sz val="9"/>
      <name val="Museo Sans 100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164" fontId="7" fillId="0" borderId="1" xfId="1" applyFont="1" applyBorder="1" applyAlignment="1"/>
    <xf numFmtId="0" fontId="7" fillId="0" borderId="0" xfId="0" applyFont="1"/>
    <xf numFmtId="0" fontId="5" fillId="0" borderId="1" xfId="0" applyFont="1" applyBorder="1" applyAlignment="1">
      <alignment wrapText="1"/>
    </xf>
    <xf numFmtId="164" fontId="8" fillId="0" borderId="1" xfId="1" applyFont="1" applyBorder="1" applyAlignment="1">
      <alignment wrapText="1"/>
    </xf>
    <xf numFmtId="164" fontId="2" fillId="0" borderId="0" xfId="0" applyNumberFormat="1" applyFont="1"/>
    <xf numFmtId="164" fontId="9" fillId="0" borderId="0" xfId="0" applyNumberFormat="1" applyFont="1"/>
    <xf numFmtId="0" fontId="10" fillId="0" borderId="1" xfId="0" applyFont="1" applyBorder="1"/>
    <xf numFmtId="164" fontId="11" fillId="0" borderId="1" xfId="1" applyFont="1" applyBorder="1" applyAlignment="1"/>
    <xf numFmtId="164" fontId="10" fillId="0" borderId="1" xfId="1" applyFont="1" applyBorder="1" applyAlignment="1"/>
    <xf numFmtId="0" fontId="11" fillId="0" borderId="0" xfId="0" applyFont="1"/>
    <xf numFmtId="164" fontId="11" fillId="0" borderId="0" xfId="0" applyNumberFormat="1" applyFont="1"/>
    <xf numFmtId="0" fontId="5" fillId="0" borderId="1" xfId="0" applyFont="1" applyBorder="1"/>
    <xf numFmtId="164" fontId="8" fillId="0" borderId="1" xfId="1" applyFont="1" applyBorder="1" applyAlignment="1"/>
    <xf numFmtId="164" fontId="7" fillId="0" borderId="0" xfId="0" applyNumberFormat="1" applyFont="1"/>
    <xf numFmtId="164" fontId="1" fillId="0" borderId="0" xfId="0" applyNumberFormat="1" applyFont="1"/>
    <xf numFmtId="164" fontId="5" fillId="0" borderId="1" xfId="1" applyFont="1" applyBorder="1" applyAlignment="1"/>
    <xf numFmtId="164" fontId="3" fillId="0" borderId="1" xfId="1" applyFont="1" applyBorder="1" applyAlignment="1">
      <alignment wrapText="1"/>
    </xf>
    <xf numFmtId="164" fontId="5" fillId="0" borderId="1" xfId="1" applyFont="1" applyBorder="1" applyAlignment="1">
      <alignment wrapText="1"/>
    </xf>
    <xf numFmtId="0" fontId="3" fillId="0" borderId="0" xfId="0" applyFont="1"/>
    <xf numFmtId="0" fontId="4" fillId="0" borderId="0" xfId="0" applyFont="1"/>
    <xf numFmtId="164" fontId="11" fillId="0" borderId="1" xfId="1" applyFont="1" applyBorder="1" applyAlignment="1">
      <alignment wrapText="1"/>
    </xf>
    <xf numFmtId="164" fontId="10" fillId="0" borderId="1" xfId="1" applyFont="1" applyBorder="1" applyAlignment="1">
      <alignment wrapText="1"/>
    </xf>
    <xf numFmtId="164" fontId="10" fillId="0" borderId="1" xfId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164" fontId="12" fillId="0" borderId="0" xfId="0" applyNumberFormat="1" applyFont="1"/>
    <xf numFmtId="164" fontId="4" fillId="0" borderId="1" xfId="1" applyFont="1" applyBorder="1" applyAlignment="1">
      <alignment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164" fontId="11" fillId="0" borderId="1" xfId="0" applyNumberFormat="1" applyFont="1" applyBorder="1"/>
    <xf numFmtId="0" fontId="2" fillId="0" borderId="1" xfId="0" applyFont="1" applyBorder="1"/>
    <xf numFmtId="0" fontId="4" fillId="3" borderId="1" xfId="0" applyFont="1" applyFill="1" applyBorder="1"/>
    <xf numFmtId="164" fontId="8" fillId="3" borderId="1" xfId="1" applyFont="1" applyFill="1" applyBorder="1" applyAlignment="1">
      <alignment wrapText="1"/>
    </xf>
    <xf numFmtId="164" fontId="4" fillId="3" borderId="1" xfId="1" applyFont="1" applyFill="1" applyBorder="1" applyAlignment="1">
      <alignment wrapText="1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5" fontId="11" fillId="0" borderId="0" xfId="0" applyNumberFormat="1" applyFont="1" applyAlignment="1">
      <alignment vertical="center" wrapText="1"/>
    </xf>
    <xf numFmtId="165" fontId="2" fillId="0" borderId="0" xfId="0" applyNumberFormat="1" applyFont="1"/>
    <xf numFmtId="0" fontId="14" fillId="0" borderId="0" xfId="0" applyFont="1" applyAlignment="1">
      <alignment horizontal="center"/>
    </xf>
    <xf numFmtId="0" fontId="14" fillId="0" borderId="0" xfId="0" applyFont="1"/>
    <xf numFmtId="164" fontId="17" fillId="0" borderId="0" xfId="0" applyNumberFormat="1" applyFont="1"/>
    <xf numFmtId="49" fontId="18" fillId="4" borderId="2" xfId="0" applyNumberFormat="1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164" fontId="18" fillId="4" borderId="4" xfId="1" applyFont="1" applyFill="1" applyBorder="1" applyAlignment="1">
      <alignment horizontal="center"/>
    </xf>
    <xf numFmtId="49" fontId="16" fillId="0" borderId="0" xfId="0" applyNumberFormat="1" applyFont="1" applyAlignment="1">
      <alignment horizontal="left"/>
    </xf>
    <xf numFmtId="164" fontId="16" fillId="0" borderId="0" xfId="1" applyFont="1" applyFill="1" applyAlignment="1">
      <alignment horizontal="right"/>
    </xf>
    <xf numFmtId="164" fontId="14" fillId="0" borderId="0" xfId="0" applyNumberFormat="1" applyFont="1"/>
    <xf numFmtId="49" fontId="14" fillId="5" borderId="0" xfId="0" applyNumberFormat="1" applyFont="1" applyFill="1" applyAlignment="1">
      <alignment horizontal="left"/>
    </xf>
    <xf numFmtId="164" fontId="14" fillId="5" borderId="0" xfId="1" applyFont="1" applyFill="1" applyAlignment="1">
      <alignment horizontal="right"/>
    </xf>
    <xf numFmtId="49" fontId="14" fillId="0" borderId="0" xfId="0" applyNumberFormat="1" applyFont="1" applyAlignment="1">
      <alignment horizontal="left"/>
    </xf>
    <xf numFmtId="164" fontId="14" fillId="0" borderId="0" xfId="1" applyFont="1" applyFill="1" applyAlignment="1">
      <alignment horizontal="right"/>
    </xf>
    <xf numFmtId="49" fontId="19" fillId="0" borderId="0" xfId="0" applyNumberFormat="1" applyFont="1" applyAlignment="1">
      <alignment horizontal="left"/>
    </xf>
    <xf numFmtId="0" fontId="19" fillId="0" borderId="0" xfId="0" applyFont="1"/>
    <xf numFmtId="164" fontId="19" fillId="0" borderId="0" xfId="1" applyFont="1"/>
    <xf numFmtId="164" fontId="19" fillId="0" borderId="0" xfId="0" applyNumberFormat="1" applyFont="1"/>
    <xf numFmtId="0" fontId="14" fillId="0" borderId="0" xfId="0" applyFont="1" applyProtection="1">
      <protection locked="0"/>
    </xf>
    <xf numFmtId="164" fontId="14" fillId="0" borderId="0" xfId="1" applyFont="1"/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Protection="1">
      <protection locked="0"/>
    </xf>
    <xf numFmtId="164" fontId="14" fillId="0" borderId="0" xfId="1" applyFont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14" fillId="0" borderId="0" xfId="1" applyFont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373670</xdr:colOff>
      <xdr:row>0</xdr:row>
      <xdr:rowOff>0</xdr:rowOff>
    </xdr:from>
    <xdr:to>
      <xdr:col>4</xdr:col>
      <xdr:colOff>1047749</xdr:colOff>
      <xdr:row>2</xdr:row>
      <xdr:rowOff>146538</xdr:rowOff>
    </xdr:to>
    <xdr:pic>
      <xdr:nvPicPr>
        <xdr:cNvPr id="2" name="Imagen 3" descr="Logo-presidencia - Gabinete de Política Social">
          <a:extLst>
            <a:ext uri="{FF2B5EF4-FFF2-40B4-BE49-F238E27FC236}">
              <a16:creationId xmlns:a16="http://schemas.microsoft.com/office/drawing/2014/main" id="{EAB2D928-3CB6-4C28-B711-88D0675EB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5320" y="0"/>
          <a:ext cx="1769454" cy="527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329712</xdr:colOff>
      <xdr:row>0</xdr:row>
      <xdr:rowOff>76741</xdr:rowOff>
    </xdr:from>
    <xdr:to>
      <xdr:col>0</xdr:col>
      <xdr:colOff>2073672</xdr:colOff>
      <xdr:row>3</xdr:row>
      <xdr:rowOff>5405</xdr:rowOff>
    </xdr:to>
    <xdr:pic>
      <xdr:nvPicPr>
        <xdr:cNvPr id="3" name="Imagen 2" descr="Fonper">
          <a:extLst>
            <a:ext uri="{FF2B5EF4-FFF2-40B4-BE49-F238E27FC236}">
              <a16:creationId xmlns:a16="http://schemas.microsoft.com/office/drawing/2014/main" id="{1A8BAF1D-DCFB-47D0-85BA-C3B917BFE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712" y="76741"/>
          <a:ext cx="1743960" cy="500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41686</xdr:rowOff>
    </xdr:from>
    <xdr:to>
      <xdr:col>1</xdr:col>
      <xdr:colOff>1820741</xdr:colOff>
      <xdr:row>4</xdr:row>
      <xdr:rowOff>132871</xdr:rowOff>
    </xdr:to>
    <xdr:pic>
      <xdr:nvPicPr>
        <xdr:cNvPr id="2" name="Imagen 1" descr="Fonper">
          <a:extLst>
            <a:ext uri="{FF2B5EF4-FFF2-40B4-BE49-F238E27FC236}">
              <a16:creationId xmlns:a16="http://schemas.microsoft.com/office/drawing/2014/main" id="{6070F2B7-D1AE-4CDE-940B-80CDFE3DD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86"/>
          <a:ext cx="2325566" cy="5483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2107031</xdr:colOff>
      <xdr:row>0</xdr:row>
      <xdr:rowOff>76201</xdr:rowOff>
    </xdr:from>
    <xdr:to>
      <xdr:col>3</xdr:col>
      <xdr:colOff>38100</xdr:colOff>
      <xdr:row>5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A10414-5786-4AD7-B768-E487A1837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1856" y="76201"/>
          <a:ext cx="2360194" cy="828674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51</xdr:row>
      <xdr:rowOff>0</xdr:rowOff>
    </xdr:from>
    <xdr:to>
      <xdr:col>1</xdr:col>
      <xdr:colOff>190501</xdr:colOff>
      <xdr:row>51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93AA12C8-4201-4E7D-B169-B7B7476B3AE6}"/>
            </a:ext>
          </a:extLst>
        </xdr:cNvPr>
        <xdr:cNvSpPr>
          <a:spLocks noChangeShapeType="1"/>
        </xdr:cNvSpPr>
      </xdr:nvSpPr>
      <xdr:spPr bwMode="auto">
        <a:xfrm flipH="1">
          <a:off x="685800" y="9429750"/>
          <a:ext cx="9526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690814</xdr:colOff>
      <xdr:row>56</xdr:row>
      <xdr:rowOff>10027</xdr:rowOff>
    </xdr:from>
    <xdr:to>
      <xdr:col>4</xdr:col>
      <xdr:colOff>491289</xdr:colOff>
      <xdr:row>56</xdr:row>
      <xdr:rowOff>10027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D1E8B62D-21EF-4C23-AE27-EE49EEBF47A9}"/>
            </a:ext>
          </a:extLst>
        </xdr:cNvPr>
        <xdr:cNvSpPr>
          <a:spLocks noChangeShapeType="1"/>
        </xdr:cNvSpPr>
      </xdr:nvSpPr>
      <xdr:spPr bwMode="auto">
        <a:xfrm>
          <a:off x="4367464" y="10363702"/>
          <a:ext cx="23055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190500</xdr:colOff>
      <xdr:row>55</xdr:row>
      <xdr:rowOff>140369</xdr:rowOff>
    </xdr:from>
    <xdr:to>
      <xdr:col>1</xdr:col>
      <xdr:colOff>2677025</xdr:colOff>
      <xdr:row>55</xdr:row>
      <xdr:rowOff>150395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FBBA554B-B4C7-4E22-87D9-3F057D7E6C3D}"/>
            </a:ext>
          </a:extLst>
        </xdr:cNvPr>
        <xdr:cNvSpPr>
          <a:spLocks noChangeShapeType="1"/>
        </xdr:cNvSpPr>
      </xdr:nvSpPr>
      <xdr:spPr bwMode="auto">
        <a:xfrm>
          <a:off x="695325" y="10332119"/>
          <a:ext cx="2486525" cy="100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1846384</xdr:colOff>
      <xdr:row>60</xdr:row>
      <xdr:rowOff>161191</xdr:rowOff>
    </xdr:from>
    <xdr:to>
      <xdr:col>3</xdr:col>
      <xdr:colOff>80595</xdr:colOff>
      <xdr:row>61</xdr:row>
      <xdr:rowOff>7326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9E8E86A8-10AA-492E-9D07-23DED3B97756}"/>
            </a:ext>
          </a:extLst>
        </xdr:cNvPr>
        <xdr:cNvSpPr>
          <a:spLocks noChangeShapeType="1"/>
        </xdr:cNvSpPr>
      </xdr:nvSpPr>
      <xdr:spPr bwMode="auto">
        <a:xfrm flipV="1">
          <a:off x="2351209" y="11162566"/>
          <a:ext cx="2663336" cy="80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Documentos%20Enc.%20Presupuesto/Ejecucion%20Presupuestaria%202024/Plantilla%20de%20Ejecucion%20Presupuesto%20Fonper%202024%20.xlsx" TargetMode="External"/><Relationship Id="rId1" Type="http://schemas.openxmlformats.org/officeDocument/2006/relationships/externalLinkPath" Target="https://fonpercloud.sharepoint.com/sites/DF/Shared%20Documents/Documentos%20Enc.%20Presupuesto/Ejecucion%20Presupuestaria%202024/Plantilla%20de%20Ejecucion%20Presupuesto%20Fonper%202024%2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-my.sharepoint.com/personal/cmarte_fonper_gov_do/Documents/Desktop/Aplicaciones%20Financieras%20Marzo.xlsx" TargetMode="External"/><Relationship Id="rId1" Type="http://schemas.openxmlformats.org/officeDocument/2006/relationships/externalLinkPath" Target="https://fonpercloud-my.sharepoint.com/personal/cmarte_fonper_gov_do/Documents/Desktop/Aplicaciones%20Financieras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Presentacion Junio 24"/>
      <sheetName val="Formato Presentacion Marz 2 (2)"/>
      <sheetName val="Presentacion Apl Finc. Enero"/>
      <sheetName val="Formato Presentacion En"/>
      <sheetName val="Aplicaciones Financieras Enero"/>
      <sheetName val=" Detalle Ejecucion Enero 24"/>
      <sheetName val="Modificacion Presupuestaria (2)"/>
      <sheetName val="Presupuesto Aprobado 2024"/>
      <sheetName val="Presupuesto Aprobado"/>
      <sheetName val="Modificacion Presupuestaria"/>
      <sheetName val="Justificaciones "/>
      <sheetName val="Formato Presentacion Feb 24"/>
      <sheetName val="Aplicaciones Financieras Feb 24"/>
      <sheetName val="Detalle Ejecucion Febrero 2 (2)"/>
      <sheetName val="Detalle Ejecucion Marzo 24"/>
      <sheetName val="Formato Presentacion Marz 24 "/>
      <sheetName val="Aplicaciones Financieras Marzo "/>
      <sheetName val="Hoja5"/>
      <sheetName val="Detalle Ejecución Abril 24 "/>
      <sheetName val="Caja Chica "/>
      <sheetName val="Aplicaciones Financieras May 24"/>
      <sheetName val="Aplicaciones Financieras Abril"/>
      <sheetName val="Detalle Ejecución Mayo 24 "/>
      <sheetName val="Formato Presentacion Abril 24"/>
      <sheetName val="Hoja4"/>
      <sheetName val="Formato Presentacion Mayo "/>
      <sheetName val="Detalle de Ejecucion Junio 23"/>
      <sheetName val="Detalle de Ejecucion Julio 23"/>
      <sheetName val="Formato Presentacion Julio (2)"/>
      <sheetName val="Formato Presentacion Julio"/>
      <sheetName val="Aplicaciones Financieras Julio"/>
      <sheetName val="Detalle de Ejecucion Agosto 23"/>
      <sheetName val="Formato Presentacion Agosto (2)"/>
      <sheetName val="Formato Presentacion Sept"/>
      <sheetName val="Notas Sobre la Ejecucion"/>
      <sheetName val="Detalle Ejecucion Sept 23"/>
      <sheetName val="Presentacion Apl Finc  Sep"/>
      <sheetName val="Detalle de Ejecucion Octubr (2)"/>
      <sheetName val="Presentacion Apl Finc Oct."/>
      <sheetName val="Presentacion Apl Finc Nov. "/>
      <sheetName val="Formato de Presentacion Oct (2)"/>
      <sheetName val="Formato de Presentacion Octubre"/>
      <sheetName val="Detalle de Ejecución Noviembre"/>
      <sheetName val="Detalle de Ejecución Diciembre"/>
      <sheetName val="Formato Presentación Noviem (2)"/>
      <sheetName val="Formato Presentación Diciembre"/>
      <sheetName val="Aplicaciones Financieras Nov"/>
      <sheetName val="Presentacion Act FinTabac D (2)"/>
      <sheetName val="Presentacion Act FinTabac Dic. "/>
      <sheetName val="Aplicaciones Financieras Ene-Oc"/>
      <sheetName val="Formato Presentacion Mayo"/>
      <sheetName val="Secuencial Cheques"/>
      <sheetName val="Capitalizacion Edes"/>
      <sheetName val="Referencias de Precios"/>
      <sheetName val="ENE-DIC 2021 (2)"/>
      <sheetName val="Certificacines Recurrentes"/>
      <sheetName val="Monto Productos"/>
      <sheetName val="ENE-DIC 2021"/>
      <sheetName val="Gastos de Caital y Corr"/>
      <sheetName val="Hoja7"/>
      <sheetName val="Hoja3"/>
      <sheetName val="Hoja12"/>
      <sheetName val="Hoja13"/>
      <sheetName val="Hoja2"/>
      <sheetName val="Hoja1"/>
    </sheetNames>
    <sheetDataSet>
      <sheetData sheetId="0"/>
      <sheetData sheetId="1"/>
      <sheetData sheetId="2"/>
      <sheetData sheetId="3">
        <row r="14">
          <cell r="E14">
            <v>8567197.4199999999</v>
          </cell>
        </row>
        <row r="20">
          <cell r="E20">
            <v>851222.48</v>
          </cell>
        </row>
      </sheetData>
      <sheetData sheetId="4"/>
      <sheetData sheetId="5">
        <row r="33">
          <cell r="E33">
            <v>2134281.4299999997</v>
          </cell>
        </row>
        <row r="92">
          <cell r="E92">
            <v>0</v>
          </cell>
        </row>
        <row r="97">
          <cell r="E97">
            <v>1022803.21</v>
          </cell>
        </row>
        <row r="106">
          <cell r="E106">
            <v>228</v>
          </cell>
        </row>
        <row r="126">
          <cell r="E126">
            <v>911849.16</v>
          </cell>
        </row>
        <row r="151">
          <cell r="E151">
            <v>3512557.32</v>
          </cell>
        </row>
        <row r="200">
          <cell r="E200">
            <v>85083.610000000015</v>
          </cell>
        </row>
        <row r="270">
          <cell r="E270">
            <v>696891</v>
          </cell>
        </row>
        <row r="283">
          <cell r="E283">
            <v>298858.68</v>
          </cell>
        </row>
        <row r="322">
          <cell r="E322">
            <v>657670.77</v>
          </cell>
        </row>
        <row r="337">
          <cell r="E337">
            <v>650097.11</v>
          </cell>
        </row>
        <row r="343">
          <cell r="E343">
            <v>57832.98</v>
          </cell>
        </row>
        <row r="380">
          <cell r="E380">
            <v>10586626.98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5">
          <cell r="E15">
            <v>8321686.6699999999</v>
          </cell>
        </row>
        <row r="31">
          <cell r="E31">
            <v>2378164.71</v>
          </cell>
        </row>
        <row r="62">
          <cell r="E62">
            <v>25254.400000000001</v>
          </cell>
        </row>
        <row r="69">
          <cell r="E69">
            <v>249012.1</v>
          </cell>
        </row>
        <row r="79">
          <cell r="E79">
            <v>1129490.55</v>
          </cell>
        </row>
        <row r="329">
          <cell r="E329">
            <v>1429854.1199999999</v>
          </cell>
        </row>
        <row r="336">
          <cell r="E336">
            <v>63801721.340000004</v>
          </cell>
        </row>
        <row r="344">
          <cell r="E344">
            <v>286800.01</v>
          </cell>
        </row>
        <row r="381">
          <cell r="E381">
            <v>7667790.9400000004</v>
          </cell>
        </row>
      </sheetData>
      <sheetData sheetId="14">
        <row r="155">
          <cell r="E155">
            <v>2505319.7799999998</v>
          </cell>
        </row>
        <row r="287">
          <cell r="E287">
            <v>1542040</v>
          </cell>
        </row>
        <row r="298">
          <cell r="E298">
            <v>125556.31000000001</v>
          </cell>
        </row>
        <row r="328">
          <cell r="E328">
            <v>0</v>
          </cell>
        </row>
        <row r="342">
          <cell r="E342">
            <v>8824558.0499999989</v>
          </cell>
        </row>
        <row r="356">
          <cell r="E356">
            <v>56900860.670000002</v>
          </cell>
        </row>
        <row r="364">
          <cell r="E364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15">
          <cell r="E15">
            <v>8784425.9100000001</v>
          </cell>
        </row>
        <row r="32">
          <cell r="E32">
            <v>2010859.4300000002</v>
          </cell>
        </row>
        <row r="61">
          <cell r="E61">
            <v>915322.08</v>
          </cell>
        </row>
        <row r="70">
          <cell r="E70">
            <v>759468.03</v>
          </cell>
        </row>
        <row r="82">
          <cell r="E82">
            <v>1697243.16</v>
          </cell>
        </row>
        <row r="90">
          <cell r="E90">
            <v>905793.61</v>
          </cell>
        </row>
        <row r="107">
          <cell r="E107">
            <v>149211</v>
          </cell>
        </row>
        <row r="112">
          <cell r="E112">
            <v>63603.21</v>
          </cell>
        </row>
        <row r="119">
          <cell r="E119">
            <v>151000</v>
          </cell>
        </row>
        <row r="128">
          <cell r="E128">
            <v>0</v>
          </cell>
        </row>
        <row r="134">
          <cell r="E134">
            <v>767495.23</v>
          </cell>
        </row>
        <row r="145">
          <cell r="E145">
            <v>6844</v>
          </cell>
        </row>
        <row r="160">
          <cell r="E160">
            <v>2300896.89</v>
          </cell>
        </row>
        <row r="191">
          <cell r="E191">
            <v>0</v>
          </cell>
        </row>
        <row r="197">
          <cell r="E197">
            <v>132463.15000000002</v>
          </cell>
        </row>
        <row r="238">
          <cell r="E238">
            <v>945593</v>
          </cell>
        </row>
        <row r="244">
          <cell r="E244">
            <v>0</v>
          </cell>
        </row>
        <row r="251">
          <cell r="E251">
            <v>0</v>
          </cell>
        </row>
        <row r="254">
          <cell r="E254">
            <v>0</v>
          </cell>
        </row>
        <row r="259">
          <cell r="E259">
            <v>0</v>
          </cell>
        </row>
        <row r="268">
          <cell r="E268">
            <v>542640</v>
          </cell>
        </row>
        <row r="278">
          <cell r="E278">
            <v>312873.48</v>
          </cell>
        </row>
        <row r="302">
          <cell r="E302">
            <v>0</v>
          </cell>
        </row>
        <row r="315">
          <cell r="E315">
            <v>3009000</v>
          </cell>
        </row>
        <row r="321">
          <cell r="E321">
            <v>647301722.34000003</v>
          </cell>
        </row>
        <row r="331">
          <cell r="E331">
            <v>0</v>
          </cell>
        </row>
        <row r="338">
          <cell r="E338">
            <v>0</v>
          </cell>
        </row>
        <row r="346">
          <cell r="E346">
            <v>0</v>
          </cell>
        </row>
        <row r="349">
          <cell r="E349">
            <v>0</v>
          </cell>
        </row>
        <row r="357">
          <cell r="E357">
            <v>0</v>
          </cell>
        </row>
        <row r="360">
          <cell r="E360">
            <v>0</v>
          </cell>
        </row>
        <row r="364">
          <cell r="E364">
            <v>0</v>
          </cell>
        </row>
        <row r="367">
          <cell r="E367">
            <v>2844567.1599999997</v>
          </cell>
        </row>
      </sheetData>
      <sheetData sheetId="23">
        <row r="15">
          <cell r="E15">
            <v>8461820</v>
          </cell>
        </row>
        <row r="16">
          <cell r="E16">
            <v>10291189.800000001</v>
          </cell>
        </row>
        <row r="17">
          <cell r="E17">
            <v>947535.03</v>
          </cell>
        </row>
        <row r="18">
          <cell r="E18">
            <v>1033837.09</v>
          </cell>
        </row>
        <row r="19">
          <cell r="E19">
            <v>1129821.57</v>
          </cell>
        </row>
        <row r="21">
          <cell r="E21">
            <v>841068.23</v>
          </cell>
        </row>
        <row r="22">
          <cell r="E22">
            <v>0</v>
          </cell>
        </row>
        <row r="23">
          <cell r="E23">
            <v>195200</v>
          </cell>
        </row>
        <row r="24">
          <cell r="E24">
            <v>3271</v>
          </cell>
        </row>
        <row r="25">
          <cell r="E25">
            <v>0</v>
          </cell>
        </row>
        <row r="26">
          <cell r="E26">
            <v>1268771.17</v>
          </cell>
        </row>
        <row r="27">
          <cell r="E27">
            <v>361658.2</v>
          </cell>
        </row>
        <row r="28">
          <cell r="E28">
            <v>883580.8</v>
          </cell>
        </row>
        <row r="29">
          <cell r="E29">
            <v>0</v>
          </cell>
        </row>
        <row r="31">
          <cell r="E31">
            <v>847367.15</v>
          </cell>
        </row>
        <row r="32">
          <cell r="E32">
            <v>41064</v>
          </cell>
        </row>
        <row r="33">
          <cell r="E33">
            <v>18000</v>
          </cell>
        </row>
        <row r="34">
          <cell r="E34">
            <v>0</v>
          </cell>
        </row>
        <row r="35">
          <cell r="E35">
            <v>86614.22</v>
          </cell>
        </row>
        <row r="36">
          <cell r="E36">
            <v>0</v>
          </cell>
        </row>
        <row r="37">
          <cell r="E37">
            <v>625040</v>
          </cell>
        </row>
        <row r="38">
          <cell r="E38">
            <v>343244.14</v>
          </cell>
        </row>
        <row r="40">
          <cell r="E40">
            <v>0</v>
          </cell>
        </row>
        <row r="42">
          <cell r="E42">
            <v>1478222.02</v>
          </cell>
        </row>
        <row r="43">
          <cell r="E43">
            <v>20000000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9579771.3500000015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licaciones Financieras Marzo "/>
      <sheetName val="Formato Presentacion Mar 24 (D)"/>
    </sheetNames>
    <sheetDataSet>
      <sheetData sheetId="0"/>
      <sheetData sheetId="1">
        <row r="15">
          <cell r="E15">
            <v>9306919.8300000001</v>
          </cell>
        </row>
        <row r="16">
          <cell r="E16">
            <v>2265489.48</v>
          </cell>
        </row>
        <row r="17">
          <cell r="E17">
            <v>885598.88</v>
          </cell>
        </row>
        <row r="18">
          <cell r="E18">
            <v>436894.33</v>
          </cell>
        </row>
        <row r="19">
          <cell r="E19">
            <v>1138292.1299999999</v>
          </cell>
        </row>
        <row r="21">
          <cell r="E21">
            <v>854012.27</v>
          </cell>
        </row>
        <row r="22">
          <cell r="E22">
            <v>271400</v>
          </cell>
        </row>
        <row r="23">
          <cell r="E23">
            <v>473254.56</v>
          </cell>
        </row>
        <row r="24">
          <cell r="E24">
            <v>264</v>
          </cell>
        </row>
        <row r="25">
          <cell r="E25">
            <v>0</v>
          </cell>
        </row>
        <row r="26">
          <cell r="E26">
            <v>727963.21</v>
          </cell>
        </row>
        <row r="27">
          <cell r="E27">
            <v>162740.95000000001</v>
          </cell>
        </row>
        <row r="29">
          <cell r="E29">
            <v>0</v>
          </cell>
        </row>
        <row r="31">
          <cell r="E31">
            <v>67739.64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13797.5</v>
          </cell>
        </row>
        <row r="35">
          <cell r="E35">
            <v>0</v>
          </cell>
        </row>
        <row r="36">
          <cell r="E36">
            <v>0</v>
          </cell>
        </row>
        <row r="40">
          <cell r="E40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8189127.8100000005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696AC-5A48-4158-937F-E4AC9BDAFE15}">
  <sheetPr>
    <pageSetUpPr fitToPage="1"/>
  </sheetPr>
  <dimension ref="A4:L77"/>
  <sheetViews>
    <sheetView tabSelected="1" zoomScale="96" zoomScaleNormal="96" workbookViewId="0">
      <selection activeCell="H65" sqref="H65"/>
    </sheetView>
  </sheetViews>
  <sheetFormatPr baseColWidth="10" defaultColWidth="9.140625" defaultRowHeight="15" x14ac:dyDescent="0.25"/>
  <cols>
    <col min="1" max="1" width="41.85546875" style="1" customWidth="1"/>
    <col min="2" max="2" width="23.28515625" style="1" customWidth="1"/>
    <col min="3" max="3" width="18.5703125" style="1" customWidth="1"/>
    <col min="4" max="4" width="16.42578125" style="1" customWidth="1"/>
    <col min="5" max="5" width="17.5703125" style="1" customWidth="1"/>
    <col min="6" max="6" width="16.140625" style="1" customWidth="1"/>
    <col min="7" max="7" width="19.28515625" style="1" customWidth="1"/>
    <col min="8" max="8" width="19" style="1" bestFit="1" customWidth="1"/>
    <col min="9" max="9" width="24.42578125" style="1" customWidth="1"/>
    <col min="10" max="10" width="27.85546875" style="1" customWidth="1"/>
    <col min="11" max="11" width="9.140625" style="1"/>
    <col min="12" max="12" width="21.7109375" style="1" bestFit="1" customWidth="1"/>
    <col min="13" max="16384" width="9.140625" style="1"/>
  </cols>
  <sheetData>
    <row r="4" spans="1:12" ht="12.95" customHeight="1" x14ac:dyDescent="0.25">
      <c r="A4" s="81" t="s">
        <v>0</v>
      </c>
      <c r="B4" s="81"/>
      <c r="C4" s="81"/>
      <c r="D4" s="81"/>
      <c r="E4" s="81"/>
      <c r="F4" s="81"/>
      <c r="G4" s="81"/>
      <c r="H4" s="81"/>
    </row>
    <row r="5" spans="1:12" ht="12.95" customHeight="1" x14ac:dyDescent="0.25">
      <c r="A5" s="82" t="s">
        <v>1</v>
      </c>
      <c r="B5" s="82"/>
      <c r="C5" s="82"/>
      <c r="D5" s="82"/>
      <c r="E5" s="82"/>
      <c r="F5" s="82"/>
      <c r="G5" s="82"/>
      <c r="H5" s="82"/>
    </row>
    <row r="6" spans="1:12" ht="12.95" customHeight="1" x14ac:dyDescent="0.25">
      <c r="A6" s="82" t="s">
        <v>2</v>
      </c>
      <c r="B6" s="82"/>
      <c r="C6" s="82"/>
      <c r="D6" s="82"/>
      <c r="E6" s="82"/>
      <c r="F6" s="82"/>
      <c r="G6" s="82"/>
      <c r="H6" s="82"/>
    </row>
    <row r="7" spans="1:12" ht="12.95" customHeight="1" x14ac:dyDescent="0.25">
      <c r="A7" s="2"/>
      <c r="B7" s="2"/>
      <c r="C7" s="2"/>
      <c r="D7" s="2"/>
      <c r="E7" s="2"/>
      <c r="F7" s="2"/>
      <c r="G7" s="2"/>
      <c r="H7" s="2"/>
    </row>
    <row r="8" spans="1:12" s="5" customFormat="1" ht="22.5" customHeight="1" x14ac:dyDescent="0.2">
      <c r="A8" s="3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</row>
    <row r="9" spans="1:12" s="8" customFormat="1" ht="18" customHeight="1" x14ac:dyDescent="0.25">
      <c r="A9" s="6" t="s">
        <v>11</v>
      </c>
      <c r="B9" s="7"/>
      <c r="C9" s="7"/>
      <c r="D9" s="7"/>
      <c r="E9" s="7"/>
      <c r="F9" s="7"/>
      <c r="G9" s="7"/>
      <c r="H9" s="7"/>
    </row>
    <row r="10" spans="1:12" ht="15" customHeight="1" x14ac:dyDescent="0.25">
      <c r="A10" s="9" t="s">
        <v>12</v>
      </c>
      <c r="B10" s="10">
        <f>B11+B12</f>
        <v>2131900000</v>
      </c>
      <c r="C10" s="10">
        <f t="shared" ref="C10:E10" si="0">C11+C12</f>
        <v>784403928.50999999</v>
      </c>
      <c r="D10" s="10">
        <f t="shared" si="0"/>
        <v>11321993.32</v>
      </c>
      <c r="E10" s="10">
        <f t="shared" si="0"/>
        <v>16678689.34</v>
      </c>
      <c r="F10" s="10">
        <f>F11+F12</f>
        <v>17150386.010000002</v>
      </c>
      <c r="G10" s="10">
        <f>G11+G12</f>
        <v>17192057.550000001</v>
      </c>
      <c r="H10" s="10">
        <f t="shared" ref="H10:H15" si="1">SUM(C10:G10)</f>
        <v>846747054.73000002</v>
      </c>
      <c r="I10" s="11"/>
      <c r="J10" s="12"/>
    </row>
    <row r="11" spans="1:12" s="16" customFormat="1" ht="15" customHeight="1" x14ac:dyDescent="0.2">
      <c r="A11" s="13" t="s">
        <v>13</v>
      </c>
      <c r="B11" s="14">
        <v>2091900000</v>
      </c>
      <c r="C11" s="15">
        <v>769791379</v>
      </c>
      <c r="D11" s="15">
        <v>0</v>
      </c>
      <c r="E11" s="15">
        <v>0</v>
      </c>
      <c r="F11" s="15">
        <v>0</v>
      </c>
      <c r="G11" s="15"/>
      <c r="H11" s="15">
        <f t="shared" si="1"/>
        <v>769791379</v>
      </c>
      <c r="J11" s="17"/>
    </row>
    <row r="12" spans="1:12" s="16" customFormat="1" ht="15" customHeight="1" x14ac:dyDescent="0.2">
      <c r="A12" s="13" t="s">
        <v>14</v>
      </c>
      <c r="B12" s="14">
        <v>40000000</v>
      </c>
      <c r="C12" s="15">
        <v>14612549.51</v>
      </c>
      <c r="D12" s="15">
        <v>11321993.32</v>
      </c>
      <c r="E12" s="15">
        <v>16678689.34</v>
      </c>
      <c r="F12" s="15">
        <v>17150386.010000002</v>
      </c>
      <c r="G12" s="15">
        <v>17192057.550000001</v>
      </c>
      <c r="H12" s="15">
        <f t="shared" si="1"/>
        <v>76955675.730000004</v>
      </c>
      <c r="J12" s="17"/>
    </row>
    <row r="13" spans="1:12" ht="15" customHeight="1" x14ac:dyDescent="0.25">
      <c r="A13" s="9" t="s">
        <v>15</v>
      </c>
      <c r="B13" s="10">
        <f>B14</f>
        <v>1780948360</v>
      </c>
      <c r="C13" s="10">
        <f t="shared" ref="C13:G13" si="2">C14</f>
        <v>480077.4</v>
      </c>
      <c r="D13" s="10">
        <f t="shared" si="2"/>
        <v>220726</v>
      </c>
      <c r="E13" s="10">
        <f t="shared" si="2"/>
        <v>239650</v>
      </c>
      <c r="F13" s="10">
        <f t="shared" si="2"/>
        <v>287668.15000000002</v>
      </c>
      <c r="G13" s="10">
        <f t="shared" si="2"/>
        <v>225593.67</v>
      </c>
      <c r="H13" s="10">
        <f t="shared" si="1"/>
        <v>1453715.22</v>
      </c>
      <c r="I13" s="11"/>
      <c r="J13" s="12"/>
    </row>
    <row r="14" spans="1:12" s="16" customFormat="1" ht="15" customHeight="1" x14ac:dyDescent="0.2">
      <c r="A14" s="13" t="s">
        <v>16</v>
      </c>
      <c r="B14" s="14">
        <v>1780948360</v>
      </c>
      <c r="C14" s="15">
        <v>480077.4</v>
      </c>
      <c r="D14" s="15">
        <v>220726</v>
      </c>
      <c r="E14" s="15">
        <v>239650</v>
      </c>
      <c r="F14" s="15">
        <v>287668.15000000002</v>
      </c>
      <c r="G14" s="15">
        <v>225593.67</v>
      </c>
      <c r="H14" s="15">
        <f t="shared" si="1"/>
        <v>1453715.22</v>
      </c>
      <c r="I14" s="17"/>
      <c r="J14" s="17"/>
    </row>
    <row r="15" spans="1:12" s="8" customFormat="1" ht="15.75" customHeight="1" x14ac:dyDescent="0.25">
      <c r="A15" s="18" t="s">
        <v>17</v>
      </c>
      <c r="B15" s="19">
        <f>B10+B13</f>
        <v>3912848360</v>
      </c>
      <c r="C15" s="19">
        <f t="shared" ref="C15" si="3">C10+C13</f>
        <v>784884005.90999997</v>
      </c>
      <c r="D15" s="19">
        <f>D10+D13</f>
        <v>11542719.32</v>
      </c>
      <c r="E15" s="19">
        <f>+E13+E10</f>
        <v>16918339.34</v>
      </c>
      <c r="F15" s="19">
        <f>+F13+F10</f>
        <v>17438054.16</v>
      </c>
      <c r="G15" s="19">
        <f>(G10+G13)</f>
        <v>17417651.220000003</v>
      </c>
      <c r="H15" s="19">
        <f t="shared" si="1"/>
        <v>848200769.95000005</v>
      </c>
      <c r="I15" s="20"/>
      <c r="J15" s="21"/>
      <c r="L15" s="20"/>
    </row>
    <row r="16" spans="1:12" ht="12.75" customHeight="1" x14ac:dyDescent="0.25">
      <c r="A16" s="18"/>
      <c r="B16" s="19"/>
      <c r="C16" s="19"/>
      <c r="D16" s="19"/>
      <c r="E16" s="22"/>
      <c r="F16" s="22"/>
      <c r="G16" s="22"/>
      <c r="H16" s="15"/>
      <c r="J16" s="17"/>
      <c r="L16" s="20"/>
    </row>
    <row r="17" spans="1:12" s="25" customFormat="1" ht="15.75" customHeight="1" x14ac:dyDescent="0.25">
      <c r="A17" s="6" t="s">
        <v>18</v>
      </c>
      <c r="B17" s="23"/>
      <c r="C17" s="23"/>
      <c r="D17" s="23"/>
      <c r="E17" s="24"/>
      <c r="F17" s="24"/>
      <c r="G17" s="24"/>
      <c r="H17" s="15"/>
      <c r="I17" s="20"/>
      <c r="J17" s="21"/>
      <c r="L17" s="20"/>
    </row>
    <row r="18" spans="1:12" s="26" customFormat="1" ht="15.75" customHeight="1" x14ac:dyDescent="0.25">
      <c r="A18" s="9" t="s">
        <v>19</v>
      </c>
      <c r="B18" s="10">
        <f>SUM(B19:B23)</f>
        <v>350042500</v>
      </c>
      <c r="C18" s="10">
        <f t="shared" ref="C18:G18" si="4">SUM(C19:C23)</f>
        <v>11854652.59</v>
      </c>
      <c r="D18" s="10">
        <f t="shared" si="4"/>
        <v>12103608.43</v>
      </c>
      <c r="E18" s="10">
        <f t="shared" si="4"/>
        <v>14033194.650000002</v>
      </c>
      <c r="F18" s="10">
        <f t="shared" si="4"/>
        <v>21864203.490000002</v>
      </c>
      <c r="G18" s="10">
        <f t="shared" si="4"/>
        <v>14167318.609999999</v>
      </c>
      <c r="H18" s="10">
        <f t="shared" ref="H18:H55" si="5">SUM(C18:G18)</f>
        <v>74022977.770000011</v>
      </c>
      <c r="I18" s="11"/>
      <c r="J18" s="12"/>
      <c r="L18" s="11"/>
    </row>
    <row r="19" spans="1:12" s="16" customFormat="1" ht="15" customHeight="1" x14ac:dyDescent="0.2">
      <c r="A19" s="13" t="s">
        <v>20</v>
      </c>
      <c r="B19" s="27">
        <v>208495000</v>
      </c>
      <c r="C19" s="28">
        <f>('[1]Formato Presentacion En'!E14)</f>
        <v>8567197.4199999999</v>
      </c>
      <c r="D19" s="28">
        <f>('[1]Detalle Ejecucion Febrero 2 (2)'!E15)</f>
        <v>8321686.6699999999</v>
      </c>
      <c r="E19" s="28">
        <f>('[2]Formato Presentacion Mar 24 (D)'!E15)</f>
        <v>9306919.8300000001</v>
      </c>
      <c r="F19" s="28">
        <f>('[1]Formato Presentacion Abril 24'!E15)</f>
        <v>8461820</v>
      </c>
      <c r="G19" s="28">
        <v>8784425.9100000001</v>
      </c>
      <c r="H19" s="15">
        <f t="shared" si="5"/>
        <v>43442049.829999998</v>
      </c>
      <c r="I19" s="17"/>
      <c r="J19" s="17"/>
      <c r="L19" s="17"/>
    </row>
    <row r="20" spans="1:12" s="16" customFormat="1" ht="15" customHeight="1" x14ac:dyDescent="0.2">
      <c r="A20" s="13" t="s">
        <v>21</v>
      </c>
      <c r="B20" s="27">
        <v>51895000</v>
      </c>
      <c r="C20" s="29">
        <f>('[1] Detalle Ejecucion Enero 24'!E33)</f>
        <v>2134281.4299999997</v>
      </c>
      <c r="D20" s="28">
        <f>('[1]Detalle Ejecucion Febrero 2 (2)'!E31)</f>
        <v>2378164.71</v>
      </c>
      <c r="E20" s="28">
        <f>('[2]Formato Presentacion Mar 24 (D)'!E16)</f>
        <v>2265489.48</v>
      </c>
      <c r="F20" s="28">
        <f>'[1]Formato Presentacion Abril 24'!E16</f>
        <v>10291189.800000001</v>
      </c>
      <c r="G20" s="28">
        <v>2010859.43</v>
      </c>
      <c r="H20" s="15">
        <f t="shared" si="5"/>
        <v>19079984.850000001</v>
      </c>
      <c r="I20" s="17"/>
      <c r="J20" s="17"/>
      <c r="L20" s="17"/>
    </row>
    <row r="21" spans="1:12" s="16" customFormat="1" ht="18" customHeight="1" x14ac:dyDescent="0.2">
      <c r="A21" s="13" t="s">
        <v>22</v>
      </c>
      <c r="B21" s="27">
        <v>5420000</v>
      </c>
      <c r="C21" s="28">
        <v>38156.910000000003</v>
      </c>
      <c r="D21" s="29">
        <f>('[1]Detalle Ejecucion Febrero 2 (2)'!E62)</f>
        <v>25254.400000000001</v>
      </c>
      <c r="E21" s="29">
        <f>('[2]Formato Presentacion Mar 24 (D)'!E17)</f>
        <v>885598.88</v>
      </c>
      <c r="F21" s="29">
        <f>('[1]Formato Presentacion Abril 24'!E17)</f>
        <v>947535.03</v>
      </c>
      <c r="G21" s="29">
        <v>915322.08</v>
      </c>
      <c r="H21" s="15">
        <f t="shared" si="5"/>
        <v>2811867.3000000003</v>
      </c>
      <c r="I21" s="17"/>
      <c r="J21" s="17"/>
      <c r="L21" s="17"/>
    </row>
    <row r="22" spans="1:12" s="16" customFormat="1" ht="18" customHeight="1" x14ac:dyDescent="0.2">
      <c r="A22" s="13" t="s">
        <v>23</v>
      </c>
      <c r="B22" s="27">
        <v>58232500</v>
      </c>
      <c r="C22" s="28">
        <v>0</v>
      </c>
      <c r="D22" s="28">
        <f>('[1]Detalle Ejecucion Febrero 2 (2)'!E69)</f>
        <v>249012.1</v>
      </c>
      <c r="E22" s="28">
        <f>('[2]Formato Presentacion Mar 24 (D)'!E18)</f>
        <v>436894.33</v>
      </c>
      <c r="F22" s="28">
        <f>('[1]Formato Presentacion Abril 24'!E18)</f>
        <v>1033837.09</v>
      </c>
      <c r="G22" s="28">
        <v>759468.03</v>
      </c>
      <c r="H22" s="15">
        <f t="shared" si="5"/>
        <v>2479211.5499999998</v>
      </c>
      <c r="I22" s="17"/>
      <c r="J22" s="17"/>
      <c r="L22" s="17"/>
    </row>
    <row r="23" spans="1:12" s="16" customFormat="1" ht="18" customHeight="1" x14ac:dyDescent="0.2">
      <c r="A23" s="13" t="s">
        <v>24</v>
      </c>
      <c r="B23" s="27">
        <v>26000000</v>
      </c>
      <c r="C23" s="28">
        <v>1115016.83</v>
      </c>
      <c r="D23" s="28">
        <f>('[1]Detalle Ejecucion Febrero 2 (2)'!E79)</f>
        <v>1129490.55</v>
      </c>
      <c r="E23" s="28">
        <f>('[2]Formato Presentacion Mar 24 (D)'!E19)</f>
        <v>1138292.1299999999</v>
      </c>
      <c r="F23" s="28">
        <f>('[1]Formato Presentacion Abril 24'!E19)</f>
        <v>1129821.57</v>
      </c>
      <c r="G23" s="28">
        <v>1697243.16</v>
      </c>
      <c r="H23" s="15">
        <f t="shared" si="5"/>
        <v>6209864.2400000002</v>
      </c>
      <c r="I23" s="17"/>
      <c r="J23" s="17"/>
      <c r="L23" s="17"/>
    </row>
    <row r="24" spans="1:12" ht="15.75" customHeight="1" x14ac:dyDescent="0.25">
      <c r="A24" s="9" t="s">
        <v>25</v>
      </c>
      <c r="B24" s="10">
        <f>SUM(B25:B33)</f>
        <v>526664000</v>
      </c>
      <c r="C24" s="10">
        <f t="shared" ref="C24:D24" si="6">SUM(C25:C33)</f>
        <v>6390603.4100000001</v>
      </c>
      <c r="D24" s="10">
        <f t="shared" si="6"/>
        <v>4502907.2799999993</v>
      </c>
      <c r="E24" s="10">
        <f>SUM(E25:E33)</f>
        <v>4994954.7699999996</v>
      </c>
      <c r="F24" s="10">
        <f>SUM(F25:F33)</f>
        <v>3553549.4000000004</v>
      </c>
      <c r="G24" s="10">
        <f>SUM(G25:G33)</f>
        <v>4344843.9399999995</v>
      </c>
      <c r="H24" s="10">
        <f t="shared" si="5"/>
        <v>23786858.799999997</v>
      </c>
      <c r="I24" s="11"/>
      <c r="J24" s="12"/>
      <c r="L24" s="11"/>
    </row>
    <row r="25" spans="1:12" s="16" customFormat="1" ht="18" customHeight="1" x14ac:dyDescent="0.2">
      <c r="A25" s="13" t="s">
        <v>26</v>
      </c>
      <c r="B25" s="28">
        <v>17544000</v>
      </c>
      <c r="C25" s="28">
        <f>('[1]Formato Presentacion En'!E20)</f>
        <v>851222.48</v>
      </c>
      <c r="D25" s="28">
        <v>965160.21000000008</v>
      </c>
      <c r="E25" s="28">
        <f>('[2]Formato Presentacion Mar 24 (D)'!E21)</f>
        <v>854012.27</v>
      </c>
      <c r="F25" s="28">
        <f>('[1]Formato Presentacion Abril 24'!E21)</f>
        <v>841068.23</v>
      </c>
      <c r="G25" s="28">
        <v>905793.61</v>
      </c>
      <c r="H25" s="15">
        <f t="shared" si="5"/>
        <v>4417256.8</v>
      </c>
      <c r="I25" s="17"/>
      <c r="J25" s="17"/>
      <c r="L25" s="17"/>
    </row>
    <row r="26" spans="1:12" s="16" customFormat="1" ht="15.75" customHeight="1" x14ac:dyDescent="0.2">
      <c r="A26" s="30" t="s">
        <v>27</v>
      </c>
      <c r="B26" s="28">
        <v>80500000</v>
      </c>
      <c r="C26" s="28">
        <f>('[1] Detalle Ejecucion Enero 24'!E92)</f>
        <v>0</v>
      </c>
      <c r="D26" s="28">
        <v>204977.8</v>
      </c>
      <c r="E26" s="28">
        <f>('[2]Formato Presentacion Mar 24 (D)'!E22)</f>
        <v>271400</v>
      </c>
      <c r="F26" s="28">
        <f>('[1]Formato Presentacion Abril 24'!E22)</f>
        <v>0</v>
      </c>
      <c r="G26" s="28">
        <v>149211</v>
      </c>
      <c r="H26" s="15">
        <f t="shared" si="5"/>
        <v>625588.80000000005</v>
      </c>
      <c r="I26" s="17"/>
      <c r="J26" s="17"/>
      <c r="L26" s="17"/>
    </row>
    <row r="27" spans="1:12" s="16" customFormat="1" ht="18" customHeight="1" x14ac:dyDescent="0.2">
      <c r="A27" s="13" t="s">
        <v>28</v>
      </c>
      <c r="B27" s="28">
        <v>22440000</v>
      </c>
      <c r="C27" s="28">
        <f>('[1] Detalle Ejecucion Enero 24'!E97)</f>
        <v>1022803.21</v>
      </c>
      <c r="D27" s="28">
        <v>1093990</v>
      </c>
      <c r="E27" s="28">
        <f>('[2]Formato Presentacion Mar 24 (D)'!E23)</f>
        <v>473254.56</v>
      </c>
      <c r="F27" s="28">
        <f>('[1]Formato Presentacion Abril 24'!E23)</f>
        <v>195200</v>
      </c>
      <c r="G27" s="28">
        <v>63603.21</v>
      </c>
      <c r="H27" s="15">
        <f t="shared" si="5"/>
        <v>2848850.98</v>
      </c>
      <c r="I27" s="17"/>
      <c r="J27" s="31"/>
      <c r="L27" s="17"/>
    </row>
    <row r="28" spans="1:12" s="16" customFormat="1" ht="18" customHeight="1" x14ac:dyDescent="0.2">
      <c r="A28" s="13" t="s">
        <v>29</v>
      </c>
      <c r="B28" s="28">
        <v>900000</v>
      </c>
      <c r="C28" s="28">
        <f>('[1] Detalle Ejecucion Enero 24'!E106)</f>
        <v>228</v>
      </c>
      <c r="D28" s="28">
        <v>114</v>
      </c>
      <c r="E28" s="28">
        <f>('[2]Formato Presentacion Mar 24 (D)'!E24)</f>
        <v>264</v>
      </c>
      <c r="F28" s="28">
        <f>('[1]Formato Presentacion Abril 24'!E24)</f>
        <v>3271</v>
      </c>
      <c r="G28" s="28">
        <v>151000</v>
      </c>
      <c r="H28" s="15">
        <f t="shared" si="5"/>
        <v>154877</v>
      </c>
      <c r="I28" s="17"/>
      <c r="J28" s="17"/>
      <c r="L28" s="17"/>
    </row>
    <row r="29" spans="1:12" s="16" customFormat="1" ht="18" customHeight="1" x14ac:dyDescent="0.2">
      <c r="A29" s="13" t="s">
        <v>30</v>
      </c>
      <c r="B29" s="28">
        <v>11800000</v>
      </c>
      <c r="C29" s="28">
        <v>91943.24</v>
      </c>
      <c r="D29" s="28">
        <v>0</v>
      </c>
      <c r="E29" s="28">
        <f>('[2]Formato Presentacion Mar 24 (D)'!E25)</f>
        <v>0</v>
      </c>
      <c r="F29" s="28">
        <f>('[1]Formato Presentacion Abril 24'!E25)</f>
        <v>0</v>
      </c>
      <c r="G29" s="28">
        <v>0</v>
      </c>
      <c r="H29" s="15">
        <f t="shared" si="5"/>
        <v>91943.24</v>
      </c>
      <c r="I29" s="17"/>
      <c r="J29" s="17"/>
      <c r="L29" s="17"/>
    </row>
    <row r="30" spans="1:12" s="16" customFormat="1" ht="18" customHeight="1" x14ac:dyDescent="0.2">
      <c r="A30" s="13" t="s">
        <v>31</v>
      </c>
      <c r="B30" s="28">
        <v>15590000</v>
      </c>
      <c r="C30" s="28">
        <f>('[1] Detalle Ejecucion Enero 24'!E126)</f>
        <v>911849.16</v>
      </c>
      <c r="D30" s="28">
        <v>729413.6399999999</v>
      </c>
      <c r="E30" s="28">
        <f>('[2]Formato Presentacion Mar 24 (D)'!E26)</f>
        <v>727963.21</v>
      </c>
      <c r="F30" s="28">
        <f>('[1]Formato Presentacion Abril 24'!E26)</f>
        <v>1268771.17</v>
      </c>
      <c r="G30" s="28">
        <v>767495.23</v>
      </c>
      <c r="H30" s="15">
        <f t="shared" si="5"/>
        <v>4405492.41</v>
      </c>
      <c r="I30" s="17"/>
      <c r="J30" s="17"/>
      <c r="L30" s="17"/>
    </row>
    <row r="31" spans="1:12" s="16" customFormat="1" ht="24.95" customHeight="1" x14ac:dyDescent="0.2">
      <c r="A31" s="30" t="s">
        <v>32</v>
      </c>
      <c r="B31" s="28">
        <v>76200000</v>
      </c>
      <c r="C31" s="28">
        <v>0</v>
      </c>
      <c r="D31" s="28">
        <v>290043.5</v>
      </c>
      <c r="E31" s="28">
        <f>('[2]Formato Presentacion Mar 24 (D)'!E27)</f>
        <v>162740.95000000001</v>
      </c>
      <c r="F31" s="28">
        <f>('[1]Formato Presentacion Abril 24'!E27)</f>
        <v>361658.2</v>
      </c>
      <c r="G31" s="28">
        <v>6844</v>
      </c>
      <c r="H31" s="15">
        <f t="shared" si="5"/>
        <v>821286.65</v>
      </c>
      <c r="I31" s="17"/>
      <c r="J31" s="17"/>
      <c r="L31" s="17"/>
    </row>
    <row r="32" spans="1:12" s="16" customFormat="1" ht="17.25" customHeight="1" x14ac:dyDescent="0.2">
      <c r="A32" s="13" t="s">
        <v>33</v>
      </c>
      <c r="B32" s="28">
        <v>294690000</v>
      </c>
      <c r="C32" s="28">
        <f>('[1] Detalle Ejecucion Enero 24'!E151)</f>
        <v>3512557.32</v>
      </c>
      <c r="D32" s="28">
        <v>1005019.25</v>
      </c>
      <c r="E32" s="28">
        <f>('[1]Detalle Ejecucion Marzo 24'!E155)</f>
        <v>2505319.7799999998</v>
      </c>
      <c r="F32" s="28">
        <f>('[1]Formato Presentacion Abril 24'!E28)</f>
        <v>883580.8</v>
      </c>
      <c r="G32" s="28">
        <v>2300896.89</v>
      </c>
      <c r="H32" s="15">
        <f t="shared" si="5"/>
        <v>10207374.039999999</v>
      </c>
      <c r="I32" s="17"/>
      <c r="J32" s="17"/>
      <c r="L32" s="17"/>
    </row>
    <row r="33" spans="1:12" s="16" customFormat="1" ht="18" customHeight="1" x14ac:dyDescent="0.2">
      <c r="A33" s="13" t="s">
        <v>34</v>
      </c>
      <c r="B33" s="28">
        <v>7000000</v>
      </c>
      <c r="C33" s="28">
        <v>0</v>
      </c>
      <c r="D33" s="28">
        <v>214188.88</v>
      </c>
      <c r="E33" s="28">
        <f>'[2]Formato Presentacion Mar 24 (D)'!E29</f>
        <v>0</v>
      </c>
      <c r="F33" s="28">
        <f>('[1]Formato Presentacion Abril 24'!E29)</f>
        <v>0</v>
      </c>
      <c r="G33" s="28">
        <v>0</v>
      </c>
      <c r="H33" s="15">
        <f t="shared" si="5"/>
        <v>214188.88</v>
      </c>
      <c r="I33" s="17"/>
      <c r="J33" s="17"/>
      <c r="L33" s="17"/>
    </row>
    <row r="34" spans="1:12" ht="15.75" customHeight="1" x14ac:dyDescent="0.25">
      <c r="A34" s="9" t="s">
        <v>35</v>
      </c>
      <c r="B34" s="10">
        <f>SUM(B35:B42)</f>
        <v>37826817</v>
      </c>
      <c r="C34" s="32">
        <f t="shared" ref="C34:G34" si="7">SUM(C35:C42)</f>
        <v>1080833.29</v>
      </c>
      <c r="D34" s="10">
        <f t="shared" si="7"/>
        <v>2846483.06</v>
      </c>
      <c r="E34" s="10">
        <f t="shared" si="7"/>
        <v>1749133.45</v>
      </c>
      <c r="F34" s="10">
        <f t="shared" si="7"/>
        <v>1961329.5100000002</v>
      </c>
      <c r="G34" s="10">
        <f t="shared" si="7"/>
        <v>1933569.6340000001</v>
      </c>
      <c r="H34" s="19">
        <f t="shared" si="5"/>
        <v>9571348.9440000001</v>
      </c>
      <c r="I34" s="11"/>
      <c r="J34" s="12"/>
      <c r="L34" s="11"/>
    </row>
    <row r="35" spans="1:12" s="16" customFormat="1" ht="18" customHeight="1" x14ac:dyDescent="0.2">
      <c r="A35" s="33" t="s">
        <v>36</v>
      </c>
      <c r="B35" s="28">
        <v>3550000</v>
      </c>
      <c r="C35" s="28">
        <f>('[1] Detalle Ejecucion Enero 24'!E200)</f>
        <v>85083.610000000015</v>
      </c>
      <c r="D35" s="28">
        <v>437595.59</v>
      </c>
      <c r="E35" s="28">
        <f>('[2]Formato Presentacion Mar 24 (D)'!E31)</f>
        <v>67739.64</v>
      </c>
      <c r="F35" s="28">
        <f>('[1]Formato Presentacion Abril 24'!E31)</f>
        <v>847367.15</v>
      </c>
      <c r="G35" s="28">
        <v>132463.15400000001</v>
      </c>
      <c r="H35" s="15">
        <f t="shared" si="5"/>
        <v>1570249.1440000003</v>
      </c>
      <c r="I35" s="17"/>
      <c r="J35" s="17"/>
      <c r="L35" s="17"/>
    </row>
    <row r="36" spans="1:12" s="16" customFormat="1" ht="18" customHeight="1" x14ac:dyDescent="0.2">
      <c r="A36" s="34" t="s">
        <v>37</v>
      </c>
      <c r="B36" s="28">
        <v>4700000</v>
      </c>
      <c r="C36" s="28">
        <v>0</v>
      </c>
      <c r="D36" s="28">
        <v>0</v>
      </c>
      <c r="E36" s="28">
        <f>('[2]Formato Presentacion Mar 24 (D)'!E32)</f>
        <v>0</v>
      </c>
      <c r="F36" s="28">
        <f>('[1]Formato Presentacion Abril 24'!E32)</f>
        <v>41064</v>
      </c>
      <c r="G36" s="28">
        <v>945593</v>
      </c>
      <c r="H36" s="15">
        <f t="shared" si="5"/>
        <v>986657</v>
      </c>
      <c r="I36" s="17"/>
      <c r="J36" s="17"/>
      <c r="L36" s="17"/>
    </row>
    <row r="37" spans="1:12" s="16" customFormat="1" ht="12.75" x14ac:dyDescent="0.2">
      <c r="A37" s="34" t="s">
        <v>38</v>
      </c>
      <c r="B37" s="28">
        <v>1800000</v>
      </c>
      <c r="C37" s="28">
        <v>0</v>
      </c>
      <c r="D37" s="28">
        <v>11100</v>
      </c>
      <c r="E37" s="28">
        <f>('[2]Formato Presentacion Mar 24 (D)'!E33)</f>
        <v>0</v>
      </c>
      <c r="F37" s="28">
        <f>('[1]Formato Presentacion Abril 24'!E33)</f>
        <v>18000</v>
      </c>
      <c r="G37" s="28">
        <v>0</v>
      </c>
      <c r="H37" s="15">
        <f t="shared" si="5"/>
        <v>29100</v>
      </c>
      <c r="I37" s="17"/>
      <c r="J37" s="17"/>
      <c r="L37" s="17"/>
    </row>
    <row r="38" spans="1:12" s="16" customFormat="1" ht="18" customHeight="1" x14ac:dyDescent="0.2">
      <c r="A38" s="35" t="s">
        <v>39</v>
      </c>
      <c r="B38" s="28">
        <v>200000</v>
      </c>
      <c r="C38" s="28">
        <v>0</v>
      </c>
      <c r="D38" s="28">
        <v>0</v>
      </c>
      <c r="E38" s="28">
        <f>'[2]Formato Presentacion Mar 24 (D)'!E34</f>
        <v>13797.5</v>
      </c>
      <c r="F38" s="28">
        <f>('[1]Formato Presentacion Abril 24'!E34)</f>
        <v>0</v>
      </c>
      <c r="G38" s="28">
        <v>0</v>
      </c>
      <c r="H38" s="15">
        <f t="shared" si="5"/>
        <v>13797.5</v>
      </c>
      <c r="I38" s="17"/>
      <c r="J38" s="17"/>
      <c r="L38" s="17"/>
    </row>
    <row r="39" spans="1:12" s="16" customFormat="1" ht="22.5" customHeight="1" x14ac:dyDescent="0.2">
      <c r="A39" s="36" t="s">
        <v>40</v>
      </c>
      <c r="B39" s="28">
        <v>1000000</v>
      </c>
      <c r="C39" s="28">
        <v>0</v>
      </c>
      <c r="D39" s="28">
        <v>0</v>
      </c>
      <c r="E39" s="28">
        <f>('[2]Formato Presentacion Mar 24 (D)'!E35)</f>
        <v>0</v>
      </c>
      <c r="F39" s="28">
        <f>('[1]Formato Presentacion Abril 24'!E35)</f>
        <v>86614.22</v>
      </c>
      <c r="G39" s="28">
        <v>0</v>
      </c>
      <c r="H39" s="15">
        <f t="shared" si="5"/>
        <v>86614.22</v>
      </c>
      <c r="I39" s="17"/>
      <c r="J39" s="17"/>
      <c r="L39" s="17"/>
    </row>
    <row r="40" spans="1:12" s="16" customFormat="1" ht="18" customHeight="1" x14ac:dyDescent="0.2">
      <c r="A40" s="35" t="s">
        <v>41</v>
      </c>
      <c r="B40" s="28">
        <v>150000</v>
      </c>
      <c r="C40" s="28">
        <v>0</v>
      </c>
      <c r="D40" s="28">
        <v>0</v>
      </c>
      <c r="E40" s="28">
        <f>('[2]Formato Presentacion Mar 24 (D)'!E36)</f>
        <v>0</v>
      </c>
      <c r="F40" s="28">
        <f>('[1]Formato Presentacion Abril 24'!E36)</f>
        <v>0</v>
      </c>
      <c r="G40" s="28">
        <v>0</v>
      </c>
      <c r="H40" s="15">
        <f t="shared" si="5"/>
        <v>0</v>
      </c>
      <c r="I40" s="17"/>
      <c r="J40" s="17"/>
      <c r="L40" s="17"/>
    </row>
    <row r="41" spans="1:12" s="16" customFormat="1" ht="19.5" customHeight="1" x14ac:dyDescent="0.2">
      <c r="A41" s="36" t="s">
        <v>42</v>
      </c>
      <c r="B41" s="28">
        <v>13690000</v>
      </c>
      <c r="C41" s="28">
        <f>('[1] Detalle Ejecucion Enero 24'!E270)</f>
        <v>696891</v>
      </c>
      <c r="D41" s="28">
        <v>692040</v>
      </c>
      <c r="E41" s="28">
        <f>('[1]Detalle Ejecucion Marzo 24'!E287)</f>
        <v>1542040</v>
      </c>
      <c r="F41" s="28">
        <f>('[1]Formato Presentacion Abril 24'!E37)</f>
        <v>625040</v>
      </c>
      <c r="G41" s="28">
        <v>542640</v>
      </c>
      <c r="H41" s="15">
        <f t="shared" si="5"/>
        <v>4098651</v>
      </c>
      <c r="I41" s="17"/>
      <c r="J41" s="17"/>
      <c r="L41" s="17"/>
    </row>
    <row r="42" spans="1:12" s="16" customFormat="1" ht="18" customHeight="1" x14ac:dyDescent="0.2">
      <c r="A42" s="36" t="s">
        <v>43</v>
      </c>
      <c r="B42" s="28">
        <v>12736817</v>
      </c>
      <c r="C42" s="28">
        <f>('[1] Detalle Ejecucion Enero 24'!E283)</f>
        <v>298858.68</v>
      </c>
      <c r="D42" s="28">
        <v>1705747.47</v>
      </c>
      <c r="E42" s="28">
        <f>('[1]Detalle Ejecucion Marzo 24'!E298)</f>
        <v>125556.31000000001</v>
      </c>
      <c r="F42" s="28">
        <f>('[1]Formato Presentacion Abril 24'!E38)</f>
        <v>343244.14</v>
      </c>
      <c r="G42" s="28">
        <v>312873.48</v>
      </c>
      <c r="H42" s="15">
        <f t="shared" si="5"/>
        <v>2786280.08</v>
      </c>
      <c r="I42" s="17"/>
      <c r="J42" s="17"/>
      <c r="L42" s="17"/>
    </row>
    <row r="43" spans="1:12" ht="15.75" customHeight="1" x14ac:dyDescent="0.25">
      <c r="A43" s="9" t="s">
        <v>44</v>
      </c>
      <c r="B43" s="10">
        <f>SUM(B44:B44)</f>
        <v>26000000</v>
      </c>
      <c r="C43" s="10">
        <f t="shared" ref="C43:F43" si="8">SUM(C44:C44)</f>
        <v>657670.77</v>
      </c>
      <c r="D43" s="10">
        <f t="shared" si="8"/>
        <v>0</v>
      </c>
      <c r="E43" s="10">
        <f t="shared" si="8"/>
        <v>0</v>
      </c>
      <c r="F43" s="10">
        <f t="shared" si="8"/>
        <v>0</v>
      </c>
      <c r="G43" s="10">
        <v>0</v>
      </c>
      <c r="H43" s="19">
        <f t="shared" si="5"/>
        <v>657670.77</v>
      </c>
      <c r="I43" s="11"/>
      <c r="J43" s="12"/>
      <c r="L43" s="11"/>
    </row>
    <row r="44" spans="1:12" s="16" customFormat="1" ht="18.75" customHeight="1" x14ac:dyDescent="0.2">
      <c r="A44" s="30" t="s">
        <v>45</v>
      </c>
      <c r="B44" s="27">
        <v>26000000</v>
      </c>
      <c r="C44" s="27">
        <f>('[1] Detalle Ejecucion Enero 24'!E322)</f>
        <v>657670.77</v>
      </c>
      <c r="D44" s="27">
        <f>('[1]Detalle Ejecucion Marzo 24'!E328)</f>
        <v>0</v>
      </c>
      <c r="E44" s="28">
        <f>('[2]Formato Presentacion Mar 24 (D)'!E40)</f>
        <v>0</v>
      </c>
      <c r="F44" s="28">
        <f>('[1]Formato Presentacion Abril 24'!E40)</f>
        <v>0</v>
      </c>
      <c r="G44" s="28">
        <v>0</v>
      </c>
      <c r="H44" s="15">
        <f t="shared" si="5"/>
        <v>657670.77</v>
      </c>
      <c r="I44" s="17"/>
      <c r="J44" s="17"/>
      <c r="L44" s="17"/>
    </row>
    <row r="45" spans="1:12" ht="19.5" customHeight="1" x14ac:dyDescent="0.25">
      <c r="A45" s="9" t="s">
        <v>46</v>
      </c>
      <c r="B45" s="10">
        <f>SUM(B46:B47)</f>
        <v>2765000000</v>
      </c>
      <c r="C45" s="10">
        <f t="shared" ref="C45:G45" si="9">SUM(C46:C47)</f>
        <v>650097.11</v>
      </c>
      <c r="D45" s="10">
        <f t="shared" si="9"/>
        <v>65231575.460000001</v>
      </c>
      <c r="E45" s="10">
        <f t="shared" si="9"/>
        <v>65725418.719999999</v>
      </c>
      <c r="F45" s="10">
        <f t="shared" si="9"/>
        <v>21478222.02</v>
      </c>
      <c r="G45" s="10">
        <f t="shared" si="9"/>
        <v>650310722.34000003</v>
      </c>
      <c r="H45" s="10">
        <f t="shared" si="5"/>
        <v>803396035.6500001</v>
      </c>
      <c r="I45" s="11"/>
      <c r="J45" s="12"/>
      <c r="L45" s="11"/>
    </row>
    <row r="46" spans="1:12" s="16" customFormat="1" ht="19.5" customHeight="1" x14ac:dyDescent="0.2">
      <c r="A46" s="30" t="s">
        <v>47</v>
      </c>
      <c r="B46" s="28">
        <v>30000000</v>
      </c>
      <c r="C46" s="27">
        <f>('[1] Detalle Ejecucion Enero 24'!E337)</f>
        <v>650097.11</v>
      </c>
      <c r="D46" s="27">
        <f>('[1]Detalle Ejecucion Febrero 2 (2)'!E329)</f>
        <v>1429854.1199999999</v>
      </c>
      <c r="E46" s="27">
        <f>('[1]Detalle Ejecucion Marzo 24'!E342)</f>
        <v>8824558.0499999989</v>
      </c>
      <c r="F46" s="27">
        <f>('[1]Formato Presentacion Abril 24'!E42)</f>
        <v>1478222.02</v>
      </c>
      <c r="G46" s="27">
        <v>3009000</v>
      </c>
      <c r="H46" s="14">
        <f t="shared" si="5"/>
        <v>15391731.299999999</v>
      </c>
      <c r="I46" s="17"/>
      <c r="J46" s="17"/>
      <c r="L46" s="17"/>
    </row>
    <row r="47" spans="1:12" s="16" customFormat="1" ht="18" customHeight="1" x14ac:dyDescent="0.2">
      <c r="A47" s="13" t="s">
        <v>48</v>
      </c>
      <c r="B47" s="27">
        <v>2735000000</v>
      </c>
      <c r="C47" s="27">
        <v>0</v>
      </c>
      <c r="D47" s="27">
        <f>('[1]Detalle Ejecucion Febrero 2 (2)'!E336)</f>
        <v>63801721.340000004</v>
      </c>
      <c r="E47" s="27">
        <f>('[1]Detalle Ejecucion Marzo 24'!E356)</f>
        <v>56900860.670000002</v>
      </c>
      <c r="F47" s="27">
        <f>('[1]Formato Presentacion Abril 24'!E43)</f>
        <v>20000000</v>
      </c>
      <c r="G47" s="27">
        <v>647301722.34000003</v>
      </c>
      <c r="H47" s="14">
        <f t="shared" si="5"/>
        <v>788004304.35000002</v>
      </c>
      <c r="I47" s="17"/>
      <c r="J47" s="17"/>
      <c r="L47" s="17"/>
    </row>
    <row r="48" spans="1:12" ht="15.75" customHeight="1" x14ac:dyDescent="0.25">
      <c r="A48" s="9" t="s">
        <v>49</v>
      </c>
      <c r="B48" s="10">
        <f>SUM(B49:B55)</f>
        <v>107315043</v>
      </c>
      <c r="C48" s="10">
        <f t="shared" ref="C48:D48" si="10">SUM(C49:C55)</f>
        <v>57832.98</v>
      </c>
      <c r="D48" s="10">
        <f t="shared" si="10"/>
        <v>286800.01</v>
      </c>
      <c r="E48" s="10">
        <f>SUM(E49:E55)</f>
        <v>0</v>
      </c>
      <c r="F48" s="10">
        <f>SUM(F49:F55)</f>
        <v>0</v>
      </c>
      <c r="G48" s="10">
        <v>0</v>
      </c>
      <c r="H48" s="10">
        <f t="shared" si="5"/>
        <v>344632.99</v>
      </c>
      <c r="I48" s="11"/>
      <c r="J48" s="12"/>
      <c r="L48" s="11"/>
    </row>
    <row r="49" spans="1:12" s="16" customFormat="1" ht="18" customHeight="1" x14ac:dyDescent="0.2">
      <c r="A49" s="30" t="s">
        <v>50</v>
      </c>
      <c r="B49" s="27">
        <v>27000000</v>
      </c>
      <c r="C49" s="27">
        <f>('[1] Detalle Ejecucion Enero 24'!E343)</f>
        <v>57832.98</v>
      </c>
      <c r="D49" s="37">
        <f>('[1]Detalle Ejecucion Febrero 2 (2)'!E344)</f>
        <v>286800.01</v>
      </c>
      <c r="E49" s="27">
        <f>('[1]Detalle Ejecucion Marzo 24'!E364)</f>
        <v>0</v>
      </c>
      <c r="F49" s="27">
        <f>('[1]Formato Presentacion Abril 24'!E45)</f>
        <v>0</v>
      </c>
      <c r="G49" s="27">
        <v>0</v>
      </c>
      <c r="H49" s="14">
        <f t="shared" si="5"/>
        <v>344632.99</v>
      </c>
      <c r="I49" s="17"/>
      <c r="J49" s="17"/>
      <c r="L49" s="17"/>
    </row>
    <row r="50" spans="1:12" s="16" customFormat="1" ht="19.5" customHeight="1" x14ac:dyDescent="0.2">
      <c r="A50" s="30" t="s">
        <v>51</v>
      </c>
      <c r="B50" s="27">
        <v>1900000</v>
      </c>
      <c r="C50" s="27">
        <v>0</v>
      </c>
      <c r="D50" s="27">
        <v>0</v>
      </c>
      <c r="E50" s="27">
        <f>('[2]Formato Presentacion Mar 24 (D)'!E46)</f>
        <v>0</v>
      </c>
      <c r="F50" s="27">
        <f>('[1]Formato Presentacion Abril 24'!E46)</f>
        <v>0</v>
      </c>
      <c r="G50" s="27">
        <v>0</v>
      </c>
      <c r="H50" s="14">
        <f t="shared" si="5"/>
        <v>0</v>
      </c>
      <c r="I50" s="17"/>
      <c r="J50" s="17"/>
      <c r="L50" s="17"/>
    </row>
    <row r="51" spans="1:12" s="16" customFormat="1" ht="18" customHeight="1" x14ac:dyDescent="0.25">
      <c r="A51" s="38" t="s">
        <v>52</v>
      </c>
      <c r="B51" s="27">
        <v>36000000</v>
      </c>
      <c r="C51" s="27">
        <v>0</v>
      </c>
      <c r="D51" s="27">
        <v>0</v>
      </c>
      <c r="E51" s="27">
        <f>('[2]Formato Presentacion Mar 24 (D)'!E47)</f>
        <v>0</v>
      </c>
      <c r="F51" s="27">
        <f>('[1]Formato Presentacion Abril 24'!E47)</f>
        <v>0</v>
      </c>
      <c r="G51" s="27">
        <v>0</v>
      </c>
      <c r="H51" s="14">
        <f t="shared" si="5"/>
        <v>0</v>
      </c>
      <c r="I51" s="17"/>
      <c r="J51" s="17"/>
      <c r="L51" s="17"/>
    </row>
    <row r="52" spans="1:12" s="16" customFormat="1" ht="17.25" customHeight="1" x14ac:dyDescent="0.2">
      <c r="A52" s="30" t="s">
        <v>53</v>
      </c>
      <c r="B52" s="27">
        <v>21800000</v>
      </c>
      <c r="C52" s="27">
        <v>0</v>
      </c>
      <c r="D52" s="27">
        <v>0</v>
      </c>
      <c r="E52" s="27">
        <f>('[2]Formato Presentacion Mar 24 (D)'!E48)</f>
        <v>0</v>
      </c>
      <c r="F52" s="27">
        <f>('[1]Formato Presentacion Abril 24'!E48)</f>
        <v>0</v>
      </c>
      <c r="G52" s="27">
        <v>0</v>
      </c>
      <c r="H52" s="14">
        <f t="shared" si="5"/>
        <v>0</v>
      </c>
      <c r="I52" s="17"/>
      <c r="J52" s="17"/>
      <c r="L52" s="17"/>
    </row>
    <row r="53" spans="1:12" s="16" customFormat="1" ht="18" customHeight="1" x14ac:dyDescent="0.2">
      <c r="A53" s="30" t="s">
        <v>54</v>
      </c>
      <c r="B53" s="27">
        <v>3000000</v>
      </c>
      <c r="C53" s="27">
        <v>0</v>
      </c>
      <c r="D53" s="27">
        <v>0</v>
      </c>
      <c r="E53" s="27">
        <f>('[2]Formato Presentacion Mar 24 (D)'!E49)</f>
        <v>0</v>
      </c>
      <c r="F53" s="27">
        <f>('[1]Formato Presentacion Abril 24'!E49)</f>
        <v>0</v>
      </c>
      <c r="G53" s="27">
        <v>0</v>
      </c>
      <c r="H53" s="14">
        <f t="shared" si="5"/>
        <v>0</v>
      </c>
      <c r="I53" s="17"/>
      <c r="J53" s="17"/>
      <c r="L53" s="17"/>
    </row>
    <row r="54" spans="1:12" s="16" customFormat="1" ht="18" customHeight="1" x14ac:dyDescent="0.2">
      <c r="A54" s="30" t="s">
        <v>55</v>
      </c>
      <c r="B54" s="27">
        <v>15000000</v>
      </c>
      <c r="C54" s="27">
        <v>0</v>
      </c>
      <c r="D54" s="27">
        <v>0</v>
      </c>
      <c r="E54" s="27">
        <f>('[2]Formato Presentacion Mar 24 (D)'!E50)</f>
        <v>0</v>
      </c>
      <c r="F54" s="27">
        <f>('[1]Formato Presentacion Abril 24'!E50)</f>
        <v>0</v>
      </c>
      <c r="G54" s="27">
        <v>0</v>
      </c>
      <c r="H54" s="14">
        <f t="shared" si="5"/>
        <v>0</v>
      </c>
      <c r="I54" s="17"/>
      <c r="J54" s="17"/>
      <c r="L54" s="17"/>
    </row>
    <row r="55" spans="1:12" s="16" customFormat="1" ht="18" customHeight="1" x14ac:dyDescent="0.2">
      <c r="A55" s="30" t="s">
        <v>56</v>
      </c>
      <c r="B55" s="27">
        <v>2615043</v>
      </c>
      <c r="C55" s="27">
        <v>0</v>
      </c>
      <c r="D55" s="27">
        <v>0</v>
      </c>
      <c r="E55" s="27">
        <f>('[2]Formato Presentacion Mar 24 (D)'!E51)</f>
        <v>0</v>
      </c>
      <c r="F55" s="27">
        <f>('[1]Formato Presentacion Abril 24'!E51)</f>
        <v>0</v>
      </c>
      <c r="G55" s="27">
        <v>0</v>
      </c>
      <c r="H55" s="14">
        <f t="shared" si="5"/>
        <v>0</v>
      </c>
      <c r="I55" s="17"/>
      <c r="J55" s="17"/>
      <c r="L55" s="17"/>
    </row>
    <row r="56" spans="1:12" ht="15.75" customHeight="1" x14ac:dyDescent="0.25">
      <c r="A56" s="9" t="s">
        <v>57</v>
      </c>
      <c r="B56" s="10">
        <f>SUM(B57:B57)</f>
        <v>100000000</v>
      </c>
      <c r="C56" s="10">
        <f t="shared" ref="C56:F56" si="11">SUM(C57:C57)</f>
        <v>10586626.98</v>
      </c>
      <c r="D56" s="10">
        <f t="shared" si="11"/>
        <v>7667790.9400000004</v>
      </c>
      <c r="E56" s="10">
        <f t="shared" si="11"/>
        <v>8189127.8100000005</v>
      </c>
      <c r="F56" s="10">
        <f t="shared" si="11"/>
        <v>9579771.3500000015</v>
      </c>
      <c r="G56" s="10">
        <f>SUM(G57:G57)</f>
        <v>2844567.1599999997</v>
      </c>
      <c r="H56" s="10">
        <f>SUM(C56:G56)</f>
        <v>38867884.240000002</v>
      </c>
      <c r="I56" s="11"/>
      <c r="J56" s="12"/>
      <c r="L56" s="11"/>
    </row>
    <row r="57" spans="1:12" s="16" customFormat="1" ht="18" customHeight="1" x14ac:dyDescent="0.2">
      <c r="A57" s="30" t="s">
        <v>58</v>
      </c>
      <c r="B57" s="27">
        <v>100000000</v>
      </c>
      <c r="C57" s="27">
        <f>('[1] Detalle Ejecucion Enero 24'!E380)</f>
        <v>10586626.98</v>
      </c>
      <c r="D57" s="27">
        <f>('[1]Detalle Ejecucion Febrero 2 (2)'!E381)</f>
        <v>7667790.9400000004</v>
      </c>
      <c r="E57" s="27">
        <f>('[2]Formato Presentacion Mar 24 (D)'!E52)</f>
        <v>8189127.8100000005</v>
      </c>
      <c r="F57" s="27">
        <f>('[1]Formato Presentacion Abril 24'!E52)</f>
        <v>9579771.3500000015</v>
      </c>
      <c r="G57" s="27">
        <f>('[1]Detalle Ejecución Mayo 24 '!E367)</f>
        <v>2844567.1599999997</v>
      </c>
      <c r="H57" s="14">
        <f>SUM(C57:G57)</f>
        <v>38867884.240000002</v>
      </c>
      <c r="I57" s="17"/>
      <c r="J57" s="17"/>
      <c r="L57" s="17"/>
    </row>
    <row r="58" spans="1:12" s="8" customFormat="1" ht="21.95" customHeight="1" x14ac:dyDescent="0.25">
      <c r="A58" s="39" t="s">
        <v>59</v>
      </c>
      <c r="B58" s="40">
        <f>B18+B24+B34+B43+B45+B48+B56</f>
        <v>3912848360</v>
      </c>
      <c r="C58" s="41">
        <f>C18+C24+C34+C43+C45+C48+C56</f>
        <v>31278317.129999999</v>
      </c>
      <c r="D58" s="41">
        <f t="shared" ref="D58" si="12">D18+D24+D34+D43+D45+D48+D56</f>
        <v>92639165.180000007</v>
      </c>
      <c r="E58" s="41">
        <f>E18+E24+E34+E43+E45+E48+E56</f>
        <v>94691829.400000006</v>
      </c>
      <c r="F58" s="41">
        <f>F18+F24+F34+F43+F45+F48+F56</f>
        <v>58437075.770000003</v>
      </c>
      <c r="G58" s="41">
        <f>G18+G24+G34+G43+G45+G48+G56</f>
        <v>673601021.68400002</v>
      </c>
      <c r="H58" s="41">
        <f>H18+H24+H34+H43+H45+H48+H56</f>
        <v>950647409.16400015</v>
      </c>
      <c r="I58" s="20"/>
      <c r="J58" s="21">
        <f>+H58-I58</f>
        <v>950647409.16400015</v>
      </c>
      <c r="L58" s="20"/>
    </row>
    <row r="59" spans="1:12" ht="15.75" x14ac:dyDescent="0.25">
      <c r="A59" s="20" t="s">
        <v>60</v>
      </c>
      <c r="B59" s="20"/>
      <c r="C59" s="20"/>
      <c r="D59" s="20" t="s">
        <v>61</v>
      </c>
      <c r="E59" s="20"/>
      <c r="F59" s="20"/>
      <c r="G59" s="20"/>
    </row>
    <row r="60" spans="1:12" ht="15" customHeight="1" x14ac:dyDescent="0.3">
      <c r="A60" s="42" t="s">
        <v>62</v>
      </c>
      <c r="D60" s="42" t="s">
        <v>63</v>
      </c>
      <c r="E60" s="42"/>
      <c r="F60" s="42"/>
      <c r="G60" s="42"/>
    </row>
    <row r="61" spans="1:12" ht="21" customHeight="1" x14ac:dyDescent="0.25">
      <c r="A61" s="26" t="s">
        <v>64</v>
      </c>
      <c r="F61" s="1" t="s">
        <v>65</v>
      </c>
    </row>
    <row r="62" spans="1:12" x14ac:dyDescent="0.25">
      <c r="A62" s="26" t="s">
        <v>66</v>
      </c>
      <c r="F62" s="26" t="s">
        <v>67</v>
      </c>
    </row>
    <row r="63" spans="1:12" ht="18.75" x14ac:dyDescent="0.3">
      <c r="A63" s="43"/>
      <c r="B63" s="44" t="s">
        <v>68</v>
      </c>
      <c r="C63" s="83" t="s">
        <v>69</v>
      </c>
      <c r="D63" s="83"/>
    </row>
    <row r="64" spans="1:12" ht="18.75" x14ac:dyDescent="0.3">
      <c r="A64" s="46"/>
      <c r="C64" s="1" t="s">
        <v>70</v>
      </c>
      <c r="E64" s="46"/>
      <c r="F64" s="46"/>
      <c r="G64" s="46"/>
    </row>
    <row r="65" spans="1:7" x14ac:dyDescent="0.25">
      <c r="A65" s="84"/>
      <c r="B65" s="84"/>
      <c r="C65" s="84"/>
      <c r="D65" s="47"/>
      <c r="E65" s="47"/>
      <c r="F65" s="47"/>
      <c r="G65" s="47"/>
    </row>
    <row r="66" spans="1:7" x14ac:dyDescent="0.25">
      <c r="A66" s="48"/>
    </row>
    <row r="67" spans="1:7" x14ac:dyDescent="0.25">
      <c r="A67" s="48"/>
    </row>
    <row r="68" spans="1:7" x14ac:dyDescent="0.25">
      <c r="A68" s="48"/>
    </row>
    <row r="70" spans="1:7" x14ac:dyDescent="0.25">
      <c r="A70" s="49"/>
    </row>
    <row r="71" spans="1:7" x14ac:dyDescent="0.25">
      <c r="A71" s="49"/>
      <c r="B71" s="45"/>
    </row>
    <row r="73" spans="1:7" x14ac:dyDescent="0.25">
      <c r="C73" s="45"/>
      <c r="D73" s="45"/>
      <c r="E73" s="45"/>
      <c r="F73" s="45"/>
      <c r="G73" s="45"/>
    </row>
    <row r="74" spans="1:7" x14ac:dyDescent="0.25">
      <c r="A74" s="50"/>
      <c r="C74" s="43"/>
      <c r="D74" s="43"/>
      <c r="E74" s="43"/>
      <c r="F74" s="43"/>
      <c r="G74" s="43"/>
    </row>
    <row r="75" spans="1:7" x14ac:dyDescent="0.25">
      <c r="A75" s="50"/>
      <c r="B75" s="45"/>
      <c r="C75" s="45"/>
      <c r="D75" s="45"/>
      <c r="E75" s="45"/>
      <c r="F75" s="45"/>
      <c r="G75" s="45"/>
    </row>
    <row r="76" spans="1:7" x14ac:dyDescent="0.25">
      <c r="A76" s="50"/>
      <c r="B76" s="45"/>
      <c r="C76" s="45"/>
      <c r="D76" s="45"/>
      <c r="E76" s="45"/>
      <c r="F76" s="45"/>
      <c r="G76" s="45"/>
    </row>
    <row r="77" spans="1:7" x14ac:dyDescent="0.25">
      <c r="A77" s="51"/>
      <c r="B77" s="43"/>
      <c r="C77" s="43"/>
      <c r="D77" s="43"/>
      <c r="E77" s="43"/>
      <c r="F77" s="43"/>
      <c r="G77" s="43"/>
    </row>
  </sheetData>
  <mergeCells count="5">
    <mergeCell ref="A4:H4"/>
    <mergeCell ref="A5:H5"/>
    <mergeCell ref="A6:H6"/>
    <mergeCell ref="C63:D63"/>
    <mergeCell ref="A65:C65"/>
  </mergeCells>
  <printOptions horizontalCentered="1"/>
  <pageMargins left="3.937007874015748E-2" right="3.937007874015748E-2" top="0.35433070866141736" bottom="0.55118110236220474" header="0.11811023622047245" footer="0.31496062992125984"/>
  <pageSetup paperSize="5" fitToHeight="0" orientation="landscape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8BBF1-E2D7-4481-8777-A1410F0552A5}">
  <dimension ref="A1:G63"/>
  <sheetViews>
    <sheetView view="pageLayout" zoomScaleNormal="100" workbookViewId="0">
      <selection activeCell="B21" sqref="B21"/>
    </sheetView>
  </sheetViews>
  <sheetFormatPr baseColWidth="10" defaultColWidth="11.42578125" defaultRowHeight="12.75" x14ac:dyDescent="0.2"/>
  <cols>
    <col min="1" max="1" width="7.140625" style="53" customWidth="1"/>
    <col min="2" max="2" width="45.28515625" style="53" customWidth="1"/>
    <col min="3" max="3" width="18" style="53" customWidth="1"/>
    <col min="4" max="4" width="17.85546875" style="53" customWidth="1"/>
    <col min="5" max="5" width="17.140625" style="53" customWidth="1"/>
    <col min="6" max="6" width="16" style="53" customWidth="1"/>
    <col min="7" max="7" width="16.7109375" style="53" customWidth="1"/>
    <col min="8" max="16384" width="11.42578125" style="53"/>
  </cols>
  <sheetData>
    <row r="1" spans="1:7" ht="12" customHeight="1" x14ac:dyDescent="0.2">
      <c r="A1" s="76"/>
      <c r="B1" s="76"/>
      <c r="C1" s="76"/>
      <c r="D1" s="76"/>
      <c r="E1" s="76"/>
    </row>
    <row r="2" spans="1:7" ht="12" customHeight="1" x14ac:dyDescent="0.2">
      <c r="A2" s="76"/>
      <c r="B2" s="76"/>
      <c r="C2" s="76"/>
      <c r="D2" s="76"/>
      <c r="E2" s="76"/>
    </row>
    <row r="3" spans="1:7" ht="12" customHeight="1" x14ac:dyDescent="0.2">
      <c r="A3" s="76"/>
      <c r="B3" s="76"/>
      <c r="C3" s="76"/>
      <c r="D3" s="76"/>
      <c r="E3" s="76"/>
    </row>
    <row r="4" spans="1:7" ht="12" customHeight="1" x14ac:dyDescent="0.2">
      <c r="A4" s="76"/>
      <c r="B4" s="76"/>
      <c r="C4" s="76"/>
      <c r="D4" s="76"/>
      <c r="E4" s="76"/>
    </row>
    <row r="5" spans="1:7" ht="12" customHeight="1" x14ac:dyDescent="0.2">
      <c r="A5" s="76"/>
      <c r="B5" s="76"/>
      <c r="C5" s="76"/>
      <c r="D5" s="76"/>
      <c r="E5" s="76"/>
    </row>
    <row r="6" spans="1:7" ht="12" customHeight="1" x14ac:dyDescent="0.2">
      <c r="A6" s="76"/>
      <c r="B6" s="76"/>
      <c r="C6" s="76"/>
      <c r="D6" s="76"/>
      <c r="E6" s="76"/>
    </row>
    <row r="7" spans="1:7" ht="12" customHeight="1" x14ac:dyDescent="0.2">
      <c r="A7" s="52"/>
      <c r="B7" s="52"/>
      <c r="C7" s="52"/>
      <c r="D7" s="52"/>
      <c r="E7" s="52"/>
    </row>
    <row r="8" spans="1:7" ht="16.5" customHeight="1" x14ac:dyDescent="0.25">
      <c r="A8" s="77" t="s">
        <v>71</v>
      </c>
      <c r="B8" s="77"/>
      <c r="C8" s="77"/>
      <c r="D8" s="77"/>
      <c r="E8" s="77"/>
    </row>
    <row r="9" spans="1:7" ht="15" x14ac:dyDescent="0.25">
      <c r="A9" s="78" t="s">
        <v>72</v>
      </c>
      <c r="B9" s="78"/>
      <c r="C9" s="78"/>
      <c r="D9" s="78"/>
      <c r="E9" s="78"/>
    </row>
    <row r="10" spans="1:7" ht="15" x14ac:dyDescent="0.25">
      <c r="A10" s="79" t="s">
        <v>73</v>
      </c>
      <c r="B10" s="79"/>
      <c r="C10" s="79"/>
      <c r="D10" s="79"/>
      <c r="E10" s="79"/>
      <c r="F10" s="54"/>
    </row>
    <row r="11" spans="1:7" ht="15.75" thickBot="1" x14ac:dyDescent="0.3">
      <c r="A11" s="79" t="s">
        <v>74</v>
      </c>
      <c r="B11" s="79"/>
      <c r="C11" s="79"/>
      <c r="D11" s="79"/>
      <c r="E11" s="79"/>
      <c r="F11" s="54"/>
    </row>
    <row r="12" spans="1:7" ht="15.75" thickBot="1" x14ac:dyDescent="0.3">
      <c r="A12" s="55" t="s">
        <v>75</v>
      </c>
      <c r="B12" s="56" t="s">
        <v>76</v>
      </c>
      <c r="C12" s="56" t="s">
        <v>77</v>
      </c>
      <c r="D12" s="56" t="s">
        <v>78</v>
      </c>
      <c r="E12" s="57" t="s">
        <v>9</v>
      </c>
      <c r="F12" s="54"/>
    </row>
    <row r="13" spans="1:7" ht="15" x14ac:dyDescent="0.25">
      <c r="A13" s="58" t="s">
        <v>79</v>
      </c>
      <c r="B13" s="58" t="s">
        <v>80</v>
      </c>
      <c r="C13" s="59">
        <f>(C14+C20+C30+C39+C44+C52+C41)</f>
        <v>3912848360</v>
      </c>
      <c r="D13" s="59">
        <f t="shared" ref="D13:E13" si="0">(D14+D20+D30+D39+D44+D52+D41)</f>
        <v>3912848360</v>
      </c>
      <c r="E13" s="59">
        <f t="shared" si="0"/>
        <v>673601021.68000007</v>
      </c>
      <c r="F13" s="54"/>
      <c r="G13" s="60"/>
    </row>
    <row r="14" spans="1:7" ht="15" x14ac:dyDescent="0.25">
      <c r="A14" s="61" t="s">
        <v>81</v>
      </c>
      <c r="B14" s="61" t="s">
        <v>82</v>
      </c>
      <c r="C14" s="62">
        <f>SUM(C15:C19)</f>
        <v>350042500</v>
      </c>
      <c r="D14" s="62">
        <f t="shared" ref="D14" si="1">SUM(D15:D19)</f>
        <v>350042500</v>
      </c>
      <c r="E14" s="62">
        <f>SUM(E15:E19)</f>
        <v>14167318.609999999</v>
      </c>
      <c r="F14" s="54"/>
      <c r="G14" s="60"/>
    </row>
    <row r="15" spans="1:7" ht="13.5" customHeight="1" x14ac:dyDescent="0.25">
      <c r="A15" s="63" t="s">
        <v>83</v>
      </c>
      <c r="B15" s="63" t="s">
        <v>84</v>
      </c>
      <c r="C15" s="64">
        <v>208495000</v>
      </c>
      <c r="D15" s="64">
        <v>208495000</v>
      </c>
      <c r="E15" s="64">
        <f>('[1]Detalle Ejecución Mayo 24 '!E15)</f>
        <v>8784425.9100000001</v>
      </c>
      <c r="F15" s="54"/>
    </row>
    <row r="16" spans="1:7" ht="14.25" customHeight="1" x14ac:dyDescent="0.25">
      <c r="A16" s="63" t="s">
        <v>85</v>
      </c>
      <c r="B16" s="63" t="s">
        <v>86</v>
      </c>
      <c r="C16" s="64">
        <v>51895000</v>
      </c>
      <c r="D16" s="64">
        <v>51895000</v>
      </c>
      <c r="E16" s="64">
        <f>('[1]Detalle Ejecución Mayo 24 '!E32)</f>
        <v>2010859.4300000002</v>
      </c>
      <c r="F16" s="54"/>
    </row>
    <row r="17" spans="1:6" ht="15" x14ac:dyDescent="0.25">
      <c r="A17" s="63" t="s">
        <v>87</v>
      </c>
      <c r="B17" s="63" t="s">
        <v>88</v>
      </c>
      <c r="C17" s="64">
        <v>5420000</v>
      </c>
      <c r="D17" s="64">
        <v>5420000</v>
      </c>
      <c r="E17" s="64">
        <f>('[1]Detalle Ejecución Mayo 24 '!E61)</f>
        <v>915322.08</v>
      </c>
      <c r="F17" s="54"/>
    </row>
    <row r="18" spans="1:6" ht="15" x14ac:dyDescent="0.25">
      <c r="A18" s="63" t="s">
        <v>89</v>
      </c>
      <c r="B18" s="63" t="s">
        <v>90</v>
      </c>
      <c r="C18" s="64">
        <v>58232500</v>
      </c>
      <c r="D18" s="64">
        <v>58232500</v>
      </c>
      <c r="E18" s="64">
        <f>('[1]Detalle Ejecución Mayo 24 '!E70)</f>
        <v>759468.03</v>
      </c>
      <c r="F18" s="54"/>
    </row>
    <row r="19" spans="1:6" ht="15" x14ac:dyDescent="0.25">
      <c r="A19" s="63" t="s">
        <v>91</v>
      </c>
      <c r="B19" s="63" t="s">
        <v>92</v>
      </c>
      <c r="C19" s="64">
        <v>26000000</v>
      </c>
      <c r="D19" s="64">
        <v>26000000</v>
      </c>
      <c r="E19" s="64">
        <f>('[1]Detalle Ejecución Mayo 24 '!E82)</f>
        <v>1697243.16</v>
      </c>
      <c r="F19" s="54"/>
    </row>
    <row r="20" spans="1:6" ht="15" x14ac:dyDescent="0.25">
      <c r="A20" s="61" t="s">
        <v>93</v>
      </c>
      <c r="B20" s="61" t="s">
        <v>94</v>
      </c>
      <c r="C20" s="62">
        <f>SUM(C21:C29)</f>
        <v>526664000</v>
      </c>
      <c r="D20" s="62">
        <f t="shared" ref="D20" si="2">SUM(D21:D29)</f>
        <v>526664000</v>
      </c>
      <c r="E20" s="62">
        <f>SUM(E21:E29)</f>
        <v>4344843.9399999995</v>
      </c>
      <c r="F20" s="54"/>
    </row>
    <row r="21" spans="1:6" ht="15" x14ac:dyDescent="0.25">
      <c r="A21" s="63" t="s">
        <v>95</v>
      </c>
      <c r="B21" s="63" t="s">
        <v>96</v>
      </c>
      <c r="C21" s="64">
        <v>17544000</v>
      </c>
      <c r="D21" s="64">
        <v>17544000</v>
      </c>
      <c r="E21" s="64">
        <f>('[1]Detalle Ejecución Mayo 24 '!E90)</f>
        <v>905793.61</v>
      </c>
      <c r="F21" s="54"/>
    </row>
    <row r="22" spans="1:6" ht="15" x14ac:dyDescent="0.25">
      <c r="A22" s="63" t="s">
        <v>97</v>
      </c>
      <c r="B22" s="63" t="s">
        <v>98</v>
      </c>
      <c r="C22" s="64">
        <v>80500000</v>
      </c>
      <c r="D22" s="64">
        <v>80500000</v>
      </c>
      <c r="E22" s="64">
        <f>('[1]Detalle Ejecución Mayo 24 '!E107)</f>
        <v>149211</v>
      </c>
      <c r="F22" s="54"/>
    </row>
    <row r="23" spans="1:6" ht="15" x14ac:dyDescent="0.25">
      <c r="A23" s="63" t="s">
        <v>99</v>
      </c>
      <c r="B23" s="63" t="s">
        <v>100</v>
      </c>
      <c r="C23" s="64">
        <v>22440000</v>
      </c>
      <c r="D23" s="64">
        <v>22440000</v>
      </c>
      <c r="E23" s="64">
        <f>('[1]Detalle Ejecución Mayo 24 '!E112)</f>
        <v>63603.21</v>
      </c>
      <c r="F23" s="54"/>
    </row>
    <row r="24" spans="1:6" ht="15" x14ac:dyDescent="0.25">
      <c r="A24" s="63" t="s">
        <v>101</v>
      </c>
      <c r="B24" s="63" t="s">
        <v>102</v>
      </c>
      <c r="C24" s="64">
        <v>900000</v>
      </c>
      <c r="D24" s="64">
        <v>900000</v>
      </c>
      <c r="E24" s="64">
        <f>('[1]Detalle Ejecución Mayo 24 '!E119)</f>
        <v>151000</v>
      </c>
      <c r="F24" s="54"/>
    </row>
    <row r="25" spans="1:6" ht="15" x14ac:dyDescent="0.25">
      <c r="A25" s="63" t="s">
        <v>103</v>
      </c>
      <c r="B25" s="63" t="s">
        <v>104</v>
      </c>
      <c r="C25" s="64">
        <v>11800000</v>
      </c>
      <c r="D25" s="64">
        <v>11800000</v>
      </c>
      <c r="E25" s="64">
        <f>('[1]Detalle Ejecución Mayo 24 '!E128)</f>
        <v>0</v>
      </c>
      <c r="F25" s="54"/>
    </row>
    <row r="26" spans="1:6" ht="15" x14ac:dyDescent="0.25">
      <c r="A26" s="63" t="s">
        <v>105</v>
      </c>
      <c r="B26" s="63" t="s">
        <v>106</v>
      </c>
      <c r="C26" s="64">
        <v>15590000</v>
      </c>
      <c r="D26" s="64">
        <v>15590000</v>
      </c>
      <c r="E26" s="64">
        <f>('[1]Detalle Ejecución Mayo 24 '!E134)</f>
        <v>767495.23</v>
      </c>
      <c r="F26" s="54"/>
    </row>
    <row r="27" spans="1:6" ht="15" x14ac:dyDescent="0.25">
      <c r="A27" s="63" t="s">
        <v>107</v>
      </c>
      <c r="B27" s="63" t="s">
        <v>108</v>
      </c>
      <c r="C27" s="64">
        <v>76200000</v>
      </c>
      <c r="D27" s="64">
        <v>76200000</v>
      </c>
      <c r="E27" s="64">
        <f>('[1]Detalle Ejecución Mayo 24 '!E145)</f>
        <v>6844</v>
      </c>
      <c r="F27" s="54"/>
    </row>
    <row r="28" spans="1:6" ht="15" x14ac:dyDescent="0.25">
      <c r="A28" s="63" t="s">
        <v>109</v>
      </c>
      <c r="B28" s="63" t="s">
        <v>110</v>
      </c>
      <c r="C28" s="64">
        <v>294690000</v>
      </c>
      <c r="D28" s="64">
        <v>294690000</v>
      </c>
      <c r="E28" s="64">
        <f>('[1]Detalle Ejecución Mayo 24 '!E160)</f>
        <v>2300896.89</v>
      </c>
      <c r="F28" s="54"/>
    </row>
    <row r="29" spans="1:6" ht="15" x14ac:dyDescent="0.25">
      <c r="A29" s="63" t="s">
        <v>111</v>
      </c>
      <c r="B29" s="63" t="s">
        <v>112</v>
      </c>
      <c r="C29" s="64">
        <v>7000000</v>
      </c>
      <c r="D29" s="64">
        <v>7000000</v>
      </c>
      <c r="E29" s="64">
        <f>('[1]Detalle Ejecución Mayo 24 '!E191)</f>
        <v>0</v>
      </c>
      <c r="F29" s="54"/>
    </row>
    <row r="30" spans="1:6" ht="15" x14ac:dyDescent="0.25">
      <c r="A30" s="61" t="s">
        <v>113</v>
      </c>
      <c r="B30" s="61" t="s">
        <v>114</v>
      </c>
      <c r="C30" s="62">
        <f>SUM(C31:C38)</f>
        <v>37826817</v>
      </c>
      <c r="D30" s="62">
        <f t="shared" ref="D30:E30" si="3">SUM(D31:D38)</f>
        <v>37826817</v>
      </c>
      <c r="E30" s="62">
        <f t="shared" si="3"/>
        <v>1933569.63</v>
      </c>
      <c r="F30" s="54"/>
    </row>
    <row r="31" spans="1:6" ht="15" x14ac:dyDescent="0.25">
      <c r="A31" s="63" t="s">
        <v>115</v>
      </c>
      <c r="B31" s="63" t="s">
        <v>116</v>
      </c>
      <c r="C31" s="64">
        <v>3550000</v>
      </c>
      <c r="D31" s="64">
        <v>3550000</v>
      </c>
      <c r="E31" s="64">
        <f>('[1]Detalle Ejecución Mayo 24 '!E197)</f>
        <v>132463.15000000002</v>
      </c>
      <c r="F31" s="54"/>
    </row>
    <row r="32" spans="1:6" ht="15" x14ac:dyDescent="0.25">
      <c r="A32" s="63" t="s">
        <v>117</v>
      </c>
      <c r="B32" s="63" t="s">
        <v>118</v>
      </c>
      <c r="C32" s="64">
        <v>4700000</v>
      </c>
      <c r="D32" s="64">
        <v>4700000</v>
      </c>
      <c r="E32" s="64">
        <f>('[1]Detalle Ejecución Mayo 24 '!E238)</f>
        <v>945593</v>
      </c>
      <c r="F32" s="54"/>
    </row>
    <row r="33" spans="1:6" ht="15" x14ac:dyDescent="0.25">
      <c r="A33" s="63" t="s">
        <v>119</v>
      </c>
      <c r="B33" s="63" t="s">
        <v>120</v>
      </c>
      <c r="C33" s="64">
        <v>1800000</v>
      </c>
      <c r="D33" s="64">
        <v>1800000</v>
      </c>
      <c r="E33" s="64">
        <f>('[1]Detalle Ejecución Mayo 24 '!E244)</f>
        <v>0</v>
      </c>
      <c r="F33" s="54"/>
    </row>
    <row r="34" spans="1:6" ht="15" x14ac:dyDescent="0.25">
      <c r="A34" s="63" t="s">
        <v>121</v>
      </c>
      <c r="B34" s="63" t="s">
        <v>122</v>
      </c>
      <c r="C34" s="64">
        <v>200000</v>
      </c>
      <c r="D34" s="64">
        <v>200000</v>
      </c>
      <c r="E34" s="64">
        <f>('[1]Detalle Ejecución Mayo 24 '!E251)</f>
        <v>0</v>
      </c>
      <c r="F34" s="54"/>
    </row>
    <row r="35" spans="1:6" ht="15" x14ac:dyDescent="0.25">
      <c r="A35" s="63" t="s">
        <v>123</v>
      </c>
      <c r="B35" s="63" t="s">
        <v>124</v>
      </c>
      <c r="C35" s="64">
        <v>1000000</v>
      </c>
      <c r="D35" s="64">
        <v>1000000</v>
      </c>
      <c r="E35" s="64">
        <f>('[1]Detalle Ejecución Mayo 24 '!E254)</f>
        <v>0</v>
      </c>
      <c r="F35" s="54"/>
    </row>
    <row r="36" spans="1:6" ht="15" x14ac:dyDescent="0.25">
      <c r="A36" s="63" t="s">
        <v>125</v>
      </c>
      <c r="B36" s="63" t="s">
        <v>126</v>
      </c>
      <c r="C36" s="64">
        <v>150000</v>
      </c>
      <c r="D36" s="64">
        <v>150000</v>
      </c>
      <c r="E36" s="64">
        <f>('[1]Detalle Ejecución Mayo 24 '!E259)</f>
        <v>0</v>
      </c>
      <c r="F36" s="54"/>
    </row>
    <row r="37" spans="1:6" ht="15" x14ac:dyDescent="0.25">
      <c r="A37" s="63" t="s">
        <v>127</v>
      </c>
      <c r="B37" s="63" t="s">
        <v>128</v>
      </c>
      <c r="C37" s="64">
        <v>13690000</v>
      </c>
      <c r="D37" s="64">
        <v>13690000</v>
      </c>
      <c r="E37" s="64">
        <f>('[1]Detalle Ejecución Mayo 24 '!E268)</f>
        <v>542640</v>
      </c>
      <c r="F37" s="54"/>
    </row>
    <row r="38" spans="1:6" ht="15" x14ac:dyDescent="0.25">
      <c r="A38" s="63" t="s">
        <v>129</v>
      </c>
      <c r="B38" s="63" t="s">
        <v>130</v>
      </c>
      <c r="C38" s="64">
        <v>12736817</v>
      </c>
      <c r="D38" s="64">
        <v>12736817</v>
      </c>
      <c r="E38" s="64">
        <f>('[1]Detalle Ejecución Mayo 24 '!E278)</f>
        <v>312873.48</v>
      </c>
      <c r="F38" s="54"/>
    </row>
    <row r="39" spans="1:6" x14ac:dyDescent="0.2">
      <c r="A39" s="61" t="s">
        <v>131</v>
      </c>
      <c r="B39" s="61" t="s">
        <v>132</v>
      </c>
      <c r="C39" s="62">
        <f>SUM(C40)</f>
        <v>26000000</v>
      </c>
      <c r="D39" s="62">
        <f t="shared" ref="D39:E39" si="4">SUM(D40)</f>
        <v>26000000</v>
      </c>
      <c r="E39" s="62">
        <f t="shared" si="4"/>
        <v>0</v>
      </c>
    </row>
    <row r="40" spans="1:6" ht="15" x14ac:dyDescent="0.25">
      <c r="A40" s="63" t="s">
        <v>133</v>
      </c>
      <c r="B40" s="63" t="s">
        <v>134</v>
      </c>
      <c r="C40" s="64">
        <v>26000000</v>
      </c>
      <c r="D40" s="64">
        <v>26000000</v>
      </c>
      <c r="E40" s="64">
        <f>('[1]Detalle Ejecución Mayo 24 '!E302)</f>
        <v>0</v>
      </c>
      <c r="F40" s="54"/>
    </row>
    <row r="41" spans="1:6" ht="15" x14ac:dyDescent="0.25">
      <c r="A41" s="61" t="s">
        <v>135</v>
      </c>
      <c r="B41" s="61" t="s">
        <v>136</v>
      </c>
      <c r="C41" s="62">
        <f>SUM(C42:C43)</f>
        <v>2765000000</v>
      </c>
      <c r="D41" s="62">
        <f t="shared" ref="D41:E41" si="5">SUM(D42:D43)</f>
        <v>2765000000</v>
      </c>
      <c r="E41" s="62">
        <f t="shared" si="5"/>
        <v>650310722.34000003</v>
      </c>
      <c r="F41" s="54"/>
    </row>
    <row r="42" spans="1:6" ht="15" x14ac:dyDescent="0.25">
      <c r="A42" s="63" t="s">
        <v>137</v>
      </c>
      <c r="B42" s="65" t="s">
        <v>138</v>
      </c>
      <c r="C42" s="64">
        <v>30000000</v>
      </c>
      <c r="D42" s="64">
        <v>30000000</v>
      </c>
      <c r="E42" s="64">
        <f>('[1]Detalle Ejecución Mayo 24 '!E315)</f>
        <v>3009000</v>
      </c>
      <c r="F42" s="54"/>
    </row>
    <row r="43" spans="1:6" ht="15" x14ac:dyDescent="0.25">
      <c r="A43" s="63" t="s">
        <v>139</v>
      </c>
      <c r="B43" s="63" t="s">
        <v>140</v>
      </c>
      <c r="C43" s="64">
        <v>2735000000</v>
      </c>
      <c r="D43" s="64">
        <v>2735000000</v>
      </c>
      <c r="E43" s="64">
        <f>('[1]Detalle Ejecución Mayo 24 '!E321)</f>
        <v>647301722.34000003</v>
      </c>
      <c r="F43" s="54"/>
    </row>
    <row r="44" spans="1:6" ht="15" x14ac:dyDescent="0.25">
      <c r="A44" s="61" t="s">
        <v>141</v>
      </c>
      <c r="B44" s="61" t="s">
        <v>142</v>
      </c>
      <c r="C44" s="62">
        <f>SUM(C45:C51)</f>
        <v>107315043</v>
      </c>
      <c r="D44" s="62">
        <f t="shared" ref="D44:E44" si="6">SUM(D45:D51)</f>
        <v>107315043</v>
      </c>
      <c r="E44" s="62">
        <f t="shared" si="6"/>
        <v>0</v>
      </c>
      <c r="F44" s="54"/>
    </row>
    <row r="45" spans="1:6" ht="15" x14ac:dyDescent="0.25">
      <c r="A45" s="63" t="s">
        <v>143</v>
      </c>
      <c r="B45" s="63" t="s">
        <v>144</v>
      </c>
      <c r="C45" s="64">
        <v>27000000</v>
      </c>
      <c r="D45" s="64">
        <v>27000000</v>
      </c>
      <c r="E45" s="64">
        <f>('[1]Detalle Ejecución Mayo 24 '!E331)</f>
        <v>0</v>
      </c>
      <c r="F45" s="54"/>
    </row>
    <row r="46" spans="1:6" ht="15" x14ac:dyDescent="0.25">
      <c r="A46" s="63" t="s">
        <v>145</v>
      </c>
      <c r="B46" s="63" t="s">
        <v>146</v>
      </c>
      <c r="C46" s="64">
        <v>1900000</v>
      </c>
      <c r="D46" s="64">
        <v>1900000</v>
      </c>
      <c r="E46" s="64">
        <f>('[1]Detalle Ejecución Mayo 24 '!E338)</f>
        <v>0</v>
      </c>
      <c r="F46" s="54"/>
    </row>
    <row r="47" spans="1:6" ht="15" x14ac:dyDescent="0.25">
      <c r="A47" s="63" t="s">
        <v>147</v>
      </c>
      <c r="B47" s="63" t="s">
        <v>148</v>
      </c>
      <c r="C47" s="64">
        <v>36000000</v>
      </c>
      <c r="D47" s="64">
        <v>36000000</v>
      </c>
      <c r="E47" s="64">
        <f>('[1]Detalle Ejecución Mayo 24 '!E346)</f>
        <v>0</v>
      </c>
      <c r="F47" s="54"/>
    </row>
    <row r="48" spans="1:6" ht="15" x14ac:dyDescent="0.25">
      <c r="A48" s="63" t="s">
        <v>149</v>
      </c>
      <c r="B48" s="63" t="s">
        <v>150</v>
      </c>
      <c r="C48" s="64">
        <v>21800000</v>
      </c>
      <c r="D48" s="64">
        <v>21800000</v>
      </c>
      <c r="E48" s="64">
        <f>('[1]Detalle Ejecución Mayo 24 '!E349)</f>
        <v>0</v>
      </c>
      <c r="F48" s="54"/>
    </row>
    <row r="49" spans="1:6" ht="15" x14ac:dyDescent="0.25">
      <c r="A49" s="63" t="s">
        <v>151</v>
      </c>
      <c r="B49" s="63" t="s">
        <v>152</v>
      </c>
      <c r="C49" s="64">
        <v>3000000</v>
      </c>
      <c r="D49" s="64">
        <v>3000000</v>
      </c>
      <c r="E49" s="64">
        <f>('[1]Detalle Ejecución Mayo 24 '!E357)</f>
        <v>0</v>
      </c>
      <c r="F49" s="54"/>
    </row>
    <row r="50" spans="1:6" ht="15" x14ac:dyDescent="0.25">
      <c r="A50" s="63" t="s">
        <v>153</v>
      </c>
      <c r="B50" s="63" t="s">
        <v>154</v>
      </c>
      <c r="C50" s="64">
        <v>15000000</v>
      </c>
      <c r="D50" s="64">
        <v>15000000</v>
      </c>
      <c r="E50" s="64">
        <f>('[1]Detalle Ejecución Mayo 24 '!E360)</f>
        <v>0</v>
      </c>
      <c r="F50" s="54"/>
    </row>
    <row r="51" spans="1:6" ht="15" x14ac:dyDescent="0.25">
      <c r="A51" s="63" t="s">
        <v>155</v>
      </c>
      <c r="B51" s="63" t="s">
        <v>156</v>
      </c>
      <c r="C51" s="64">
        <v>2615043</v>
      </c>
      <c r="D51" s="64">
        <v>2615043</v>
      </c>
      <c r="E51" s="64">
        <f>('[1]Detalle Ejecución Mayo 24 '!E364)</f>
        <v>0</v>
      </c>
      <c r="F51" s="54"/>
    </row>
    <row r="52" spans="1:6" ht="15" x14ac:dyDescent="0.25">
      <c r="A52" s="61" t="s">
        <v>157</v>
      </c>
      <c r="B52" s="61" t="s">
        <v>158</v>
      </c>
      <c r="C52" s="62">
        <v>100000000</v>
      </c>
      <c r="D52" s="62">
        <v>100000000</v>
      </c>
      <c r="E52" s="62">
        <f>('[1]Detalle Ejecución Mayo 24 '!E367)</f>
        <v>2844567.1599999997</v>
      </c>
      <c r="F52" s="54"/>
    </row>
    <row r="53" spans="1:6" ht="15" x14ac:dyDescent="0.25">
      <c r="A53" s="66"/>
      <c r="B53" s="66"/>
      <c r="C53" s="66"/>
      <c r="D53" s="66"/>
      <c r="E53" s="67"/>
      <c r="F53" s="54"/>
    </row>
    <row r="54" spans="1:6" ht="15" x14ac:dyDescent="0.25">
      <c r="A54" s="66"/>
      <c r="C54" s="68"/>
      <c r="D54" s="66"/>
      <c r="E54" s="67"/>
      <c r="F54" s="54"/>
    </row>
    <row r="55" spans="1:6" ht="15" x14ac:dyDescent="0.25">
      <c r="A55" s="66"/>
      <c r="C55" s="68"/>
      <c r="D55" s="66"/>
      <c r="E55" s="67"/>
      <c r="F55" s="54"/>
    </row>
    <row r="56" spans="1:6" x14ac:dyDescent="0.2">
      <c r="A56" s="66"/>
      <c r="B56" s="69"/>
      <c r="C56" s="69"/>
      <c r="D56" s="70"/>
      <c r="E56" s="70"/>
      <c r="F56" s="70"/>
    </row>
    <row r="57" spans="1:6" x14ac:dyDescent="0.2">
      <c r="A57" s="66"/>
      <c r="B57" s="71" t="s">
        <v>159</v>
      </c>
      <c r="C57" s="72"/>
      <c r="D57" s="71" t="s">
        <v>160</v>
      </c>
      <c r="E57" s="80"/>
      <c r="F57" s="80"/>
    </row>
    <row r="58" spans="1:6" x14ac:dyDescent="0.2">
      <c r="B58" s="74" t="s">
        <v>161</v>
      </c>
      <c r="C58" s="75"/>
      <c r="D58" s="73" t="s">
        <v>162</v>
      </c>
      <c r="E58" s="73"/>
    </row>
    <row r="59" spans="1:6" x14ac:dyDescent="0.2">
      <c r="B59" s="69"/>
      <c r="C59" s="69"/>
      <c r="D59" s="70"/>
      <c r="E59" s="70"/>
      <c r="F59" s="70"/>
    </row>
    <row r="60" spans="1:6" x14ac:dyDescent="0.2">
      <c r="B60" s="69"/>
      <c r="C60" s="69"/>
      <c r="D60" s="70"/>
      <c r="E60" s="70"/>
      <c r="F60" s="70"/>
    </row>
    <row r="61" spans="1:6" x14ac:dyDescent="0.2">
      <c r="D61" s="70"/>
      <c r="E61" s="70"/>
      <c r="F61" s="70"/>
    </row>
    <row r="62" spans="1:6" ht="15" customHeight="1" x14ac:dyDescent="0.2">
      <c r="B62" s="76" t="s">
        <v>163</v>
      </c>
      <c r="C62" s="76"/>
      <c r="D62" s="76"/>
      <c r="E62" s="76"/>
    </row>
    <row r="63" spans="1:6" x14ac:dyDescent="0.2">
      <c r="B63" s="76" t="s">
        <v>164</v>
      </c>
      <c r="C63" s="76"/>
      <c r="D63" s="76"/>
      <c r="E63" s="76"/>
    </row>
  </sheetData>
  <mergeCells count="8">
    <mergeCell ref="B62:E62"/>
    <mergeCell ref="B63:E63"/>
    <mergeCell ref="A1:E6"/>
    <mergeCell ref="A8:E8"/>
    <mergeCell ref="A9:E9"/>
    <mergeCell ref="A10:E10"/>
    <mergeCell ref="A11:E11"/>
    <mergeCell ref="E57:F57"/>
  </mergeCells>
  <printOptions horizontalCentered="1"/>
  <pageMargins left="3.937007874015748E-2" right="3.937007874015748E-2" top="0.19685039370078741" bottom="0.35433070866141736" header="0.11811023622047245" footer="0.31496062992125984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Aplicaciones Financieras May 24</vt:lpstr>
      <vt:lpstr>Formato Presentacion Mayo </vt:lpstr>
      <vt:lpstr>'Aplicaciones Financieras May 24'!Área_de_impresión</vt:lpstr>
      <vt:lpstr>'Formato Presentacion Mayo '!Área_de_impresión</vt:lpstr>
      <vt:lpstr>'Formato Presentacion Mayo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Marte</dc:creator>
  <cp:lastModifiedBy>Victor Hilario</cp:lastModifiedBy>
  <dcterms:created xsi:type="dcterms:W3CDTF">2024-06-20T14:31:13Z</dcterms:created>
  <dcterms:modified xsi:type="dcterms:W3CDTF">2024-06-21T17:07:47Z</dcterms:modified>
</cp:coreProperties>
</file>